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SEA02413\7年度\00-07 子ども・子育て支援担当\160　子ども・子育て地域活動助成事業\01 条例・要綱・様式【常用】\５．様式\１．交付申請（R4.11最新）\"/>
    </mc:Choice>
  </mc:AlternateContent>
  <xr:revisionPtr revIDLastSave="0" documentId="13_ncr:1_{5679081C-F447-4896-965C-17D0BAA61714}" xr6:coauthVersionLast="47" xr6:coauthVersionMax="47" xr10:uidLastSave="{00000000-0000-0000-0000-000000000000}"/>
  <bookViews>
    <workbookView xWindow="20370" yWindow="-120" windowWidth="29040" windowHeight="15720" xr2:uid="{00000000-000D-0000-FFFF-FFFF00000000}"/>
  </bookViews>
  <sheets>
    <sheet name="チェックリスト" sheetId="13" r:id="rId1"/>
    <sheet name="交付申請書" sheetId="7" r:id="rId2"/>
    <sheet name="助成事業執行計画書（１）" sheetId="8" r:id="rId3"/>
    <sheet name="助成事業執行計画書（２）" sheetId="9" r:id="rId4"/>
    <sheet name="助成金計算書 " sheetId="5" r:id="rId5"/>
    <sheet name="助成事業実施スケジュール " sheetId="11" r:id="rId6"/>
    <sheet name="タイムスケジュール" sheetId="12" r:id="rId7"/>
    <sheet name="会員名簿（5万円申請の場合は不要）" sheetId="10" r:id="rId8"/>
  </sheets>
  <definedNames>
    <definedName name="_xlnm.Print_Area" localSheetId="6">タイムスケジュール!$A$1:$C$118</definedName>
    <definedName name="_xlnm.Print_Area" localSheetId="0">チェックリスト!$A$1:$D$19</definedName>
    <definedName name="_xlnm.Print_Area" localSheetId="7">'会員名簿（5万円申請の場合は不要）'!$A$1:$H$24</definedName>
    <definedName name="_xlnm.Print_Area" localSheetId="1">交付申請書!$A$1:$J$44</definedName>
    <definedName name="_xlnm.Print_Area" localSheetId="4">'助成金計算書 '!$A$1:$H$58</definedName>
    <definedName name="_xlnm.Print_Area" localSheetId="2">'助成事業執行計画書（１）'!$A$1:$I$49</definedName>
    <definedName name="_xlnm.Print_Area" localSheetId="3">'助成事業執行計画書（２）'!$A$1:$J$76</definedName>
    <definedName name="_xlnm.Print_Area" localSheetId="5">'助成事業実施スケジュール '!$A$1:$Q$204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1" i="9" l="1"/>
  <c r="M7" i="11" a="1"/>
  <c r="M7" i="11" s="1"/>
  <c r="M9" i="11" a="1"/>
  <c r="M9" i="11"/>
  <c r="M11" i="11" a="1"/>
  <c r="M11" i="11" s="1"/>
  <c r="M13" i="11" a="1"/>
  <c r="M13" i="11"/>
  <c r="M15" i="11" a="1"/>
  <c r="M15" i="11"/>
  <c r="M17" i="11" a="1"/>
  <c r="M17" i="11"/>
  <c r="M19" i="11" a="1"/>
  <c r="M19" i="11" s="1"/>
  <c r="M21" i="11" a="1"/>
  <c r="M21" i="11" s="1"/>
  <c r="M23" i="11" a="1"/>
  <c r="M23" i="11" s="1"/>
  <c r="M25" i="11" a="1"/>
  <c r="M25" i="11" s="1"/>
  <c r="M27" i="11" a="1"/>
  <c r="M27" i="11"/>
  <c r="M29" i="11" a="1"/>
  <c r="M29" i="11"/>
  <c r="M31" i="11" a="1"/>
  <c r="M31" i="11" s="1"/>
  <c r="M33" i="11" a="1"/>
  <c r="M33" i="11"/>
  <c r="M35" i="11" a="1"/>
  <c r="M35" i="11" s="1"/>
  <c r="M37" i="11" a="1"/>
  <c r="M37" i="11" s="1"/>
  <c r="M39" i="11" a="1"/>
  <c r="M39" i="11"/>
  <c r="M41" i="11" a="1"/>
  <c r="M41" i="11"/>
  <c r="M43" i="11" a="1"/>
  <c r="M43" i="11" s="1"/>
  <c r="M45" i="11" a="1"/>
  <c r="M45" i="11"/>
  <c r="M47" i="11" a="1"/>
  <c r="M47" i="11" s="1"/>
  <c r="M49" i="11" a="1"/>
  <c r="M49" i="11" s="1"/>
  <c r="M51" i="11" a="1"/>
  <c r="M51" i="11"/>
  <c r="M53" i="11" a="1"/>
  <c r="M53" i="11"/>
  <c r="M55" i="11" a="1"/>
  <c r="M55" i="11" s="1"/>
  <c r="M57" i="11" a="1"/>
  <c r="M57" i="11"/>
  <c r="M59" i="11" a="1"/>
  <c r="M59" i="11" s="1"/>
  <c r="M61" i="11" a="1"/>
  <c r="M61" i="11" s="1"/>
  <c r="M63" i="11" a="1"/>
  <c r="M63" i="11"/>
  <c r="M65" i="11" a="1"/>
  <c r="M65" i="11"/>
  <c r="M67" i="11" a="1"/>
  <c r="M67" i="11" s="1"/>
  <c r="M69" i="11" a="1"/>
  <c r="M69" i="11" s="1"/>
  <c r="M71" i="11" a="1"/>
  <c r="M71" i="11" s="1"/>
  <c r="M73" i="11" a="1"/>
  <c r="M73" i="11" s="1"/>
  <c r="M75" i="11" a="1"/>
  <c r="M75" i="11"/>
  <c r="M77" i="11" a="1"/>
  <c r="M77" i="11"/>
  <c r="M79" i="11" a="1"/>
  <c r="M79" i="11" s="1"/>
  <c r="M81" i="11" a="1"/>
  <c r="M81" i="11" s="1"/>
  <c r="M83" i="11" a="1"/>
  <c r="M83" i="11" s="1"/>
  <c r="M85" i="11" a="1"/>
  <c r="M85" i="11" s="1"/>
  <c r="M87" i="11" a="1"/>
  <c r="M87" i="11"/>
  <c r="M89" i="11" a="1"/>
  <c r="M89" i="11"/>
  <c r="M91" i="11" a="1"/>
  <c r="M91" i="11" s="1"/>
  <c r="M93" i="11" a="1"/>
  <c r="M93" i="11" s="1"/>
  <c r="M95" i="11" a="1"/>
  <c r="M95" i="11" s="1"/>
  <c r="M97" i="11" a="1"/>
  <c r="M97" i="11" s="1"/>
  <c r="M99" i="11" a="1"/>
  <c r="M99" i="11"/>
  <c r="M101" i="11" a="1"/>
  <c r="M101" i="11"/>
  <c r="M103" i="11" a="1"/>
  <c r="M103" i="11" s="1"/>
  <c r="M105" i="11" a="1"/>
  <c r="M105" i="11" s="1"/>
  <c r="M107" i="11" a="1"/>
  <c r="M107" i="11" s="1"/>
  <c r="M109" i="11" a="1"/>
  <c r="M109" i="11" s="1"/>
  <c r="M111" i="11" a="1"/>
  <c r="M111" i="11"/>
  <c r="M113" i="11" a="1"/>
  <c r="M113" i="11"/>
  <c r="M115" i="11" a="1"/>
  <c r="M115" i="11" s="1"/>
  <c r="M117" i="11" a="1"/>
  <c r="M117" i="11" s="1"/>
  <c r="M119" i="11" a="1"/>
  <c r="M119" i="11" s="1"/>
  <c r="M121" i="11" a="1"/>
  <c r="M121" i="11" s="1"/>
  <c r="M123" i="11" a="1"/>
  <c r="M123" i="11"/>
  <c r="M125" i="11" a="1"/>
  <c r="M125" i="11"/>
  <c r="M127" i="11" a="1"/>
  <c r="M127" i="11" s="1"/>
  <c r="M129" i="11" a="1"/>
  <c r="M129" i="11" s="1"/>
  <c r="M131" i="11" a="1"/>
  <c r="M131" i="11" s="1"/>
  <c r="M133" i="11" a="1"/>
  <c r="M133" i="11" s="1"/>
  <c r="M135" i="11" a="1"/>
  <c r="M135" i="11"/>
  <c r="M137" i="11" a="1"/>
  <c r="M137" i="11"/>
  <c r="M139" i="11" a="1"/>
  <c r="M139" i="11" s="1"/>
  <c r="M141" i="11" a="1"/>
  <c r="M141" i="11" s="1"/>
  <c r="M143" i="11" a="1"/>
  <c r="M143" i="11" s="1"/>
  <c r="M145" i="11" a="1"/>
  <c r="M145" i="11" s="1"/>
  <c r="M147" i="11" a="1"/>
  <c r="M147" i="11"/>
  <c r="M149" i="11" a="1"/>
  <c r="M149" i="11"/>
  <c r="M151" i="11" a="1"/>
  <c r="M151" i="11" s="1"/>
  <c r="M153" i="11" a="1"/>
  <c r="M153" i="11" s="1"/>
  <c r="M155" i="11" a="1"/>
  <c r="M155" i="11" s="1"/>
  <c r="M157" i="11" a="1"/>
  <c r="M157" i="11" s="1"/>
  <c r="M159" i="11" a="1"/>
  <c r="M159" i="11"/>
  <c r="M161" i="11" a="1"/>
  <c r="M161" i="11"/>
  <c r="M163" i="11" a="1"/>
  <c r="M163" i="11" s="1"/>
  <c r="M165" i="11" a="1"/>
  <c r="M165" i="11" s="1"/>
  <c r="M167" i="11" a="1"/>
  <c r="M167" i="11" s="1"/>
  <c r="M169" i="11" a="1"/>
  <c r="M169" i="11" s="1"/>
  <c r="M171" i="11" a="1"/>
  <c r="M171" i="11"/>
  <c r="M173" i="11" a="1"/>
  <c r="M173" i="11"/>
  <c r="M175" i="11" a="1"/>
  <c r="M175" i="11" s="1"/>
  <c r="M177" i="11" a="1"/>
  <c r="M177" i="11" s="1"/>
  <c r="M179" i="11" a="1"/>
  <c r="M179" i="11" s="1"/>
  <c r="M181" i="11" a="1"/>
  <c r="M181" i="11" s="1"/>
  <c r="M183" i="11" a="1"/>
  <c r="M183" i="11"/>
  <c r="M185" i="11" a="1"/>
  <c r="M185" i="11"/>
  <c r="M187" i="11" a="1"/>
  <c r="M187" i="11" s="1"/>
  <c r="M189" i="11" a="1"/>
  <c r="M189" i="11" s="1"/>
  <c r="M191" i="11" a="1"/>
  <c r="M191" i="11" s="1"/>
  <c r="M193" i="11" a="1"/>
  <c r="M193" i="11" s="1"/>
  <c r="M195" i="11" a="1"/>
  <c r="M195" i="11"/>
  <c r="M197" i="11" a="1"/>
  <c r="M197" i="11"/>
  <c r="M199" i="11" a="1"/>
  <c r="M199" i="11" s="1"/>
  <c r="M201" i="11" a="1"/>
  <c r="M201" i="11" s="1"/>
  <c r="M203" i="11" a="1"/>
  <c r="M203" i="11" s="1"/>
  <c r="M5" i="11" a="1"/>
  <c r="M5" i="11" s="1"/>
  <c r="H50" i="5" l="1"/>
  <c r="AE25" i="11" a="1"/>
  <c r="AE25" i="11" s="1"/>
  <c r="AE23" i="11" a="1"/>
  <c r="AE23" i="11" s="1"/>
  <c r="AE21" i="11" a="1"/>
  <c r="AE21" i="11" s="1"/>
  <c r="AE19" i="11" a="1"/>
  <c r="AE19" i="11" s="1"/>
  <c r="AE17" i="11" a="1"/>
  <c r="AE17" i="11" s="1"/>
  <c r="AE13" i="11" l="1" a="1"/>
  <c r="AE13" i="11" s="1"/>
  <c r="AE11" i="11" a="1"/>
  <c r="AE11" i="11" s="1"/>
  <c r="AE9" i="11" a="1"/>
  <c r="AE9" i="11" s="1"/>
  <c r="AE7" i="11" a="1"/>
  <c r="AE7" i="11" s="1"/>
  <c r="AE5" i="11" a="1"/>
  <c r="AE5" i="11" s="1"/>
  <c r="AE3" i="11" a="1"/>
  <c r="AE3" i="11" s="1"/>
  <c r="M3" i="11" l="1" a="1"/>
  <c r="M3" i="11" s="1"/>
  <c r="Q50" i="5" l="1"/>
  <c r="O29" i="5"/>
  <c r="O28" i="5"/>
  <c r="O43" i="5"/>
  <c r="O42" i="5"/>
  <c r="K54" i="5"/>
  <c r="Q47" i="5"/>
  <c r="O47" i="5"/>
  <c r="Q44" i="5"/>
  <c r="Q41" i="5"/>
  <c r="O41" i="5"/>
  <c r="Q37" i="5"/>
  <c r="O37" i="5"/>
  <c r="Q34" i="5"/>
  <c r="O34" i="5"/>
  <c r="Q30" i="5"/>
  <c r="O30" i="5"/>
  <c r="Q26" i="5"/>
  <c r="O26" i="5"/>
  <c r="O23" i="5"/>
  <c r="Q20" i="5"/>
  <c r="O20" i="5"/>
  <c r="O12" i="5"/>
  <c r="K57" i="5" s="1"/>
  <c r="O44" i="5" l="1"/>
  <c r="O50" i="5" s="1"/>
  <c r="M57" i="5" s="1"/>
  <c r="M54" i="5"/>
  <c r="U34" i="9"/>
  <c r="U33" i="9"/>
  <c r="U32" i="9"/>
  <c r="U31" i="9"/>
  <c r="U30" i="9"/>
  <c r="U29" i="9"/>
  <c r="U28" i="9"/>
  <c r="J30" i="9"/>
  <c r="J31" i="9"/>
  <c r="J32" i="9"/>
  <c r="J33" i="9"/>
  <c r="J34" i="9"/>
  <c r="J29" i="9"/>
  <c r="B21" i="8"/>
  <c r="J28" i="9"/>
  <c r="B22" i="8" l="1"/>
  <c r="H20" i="5"/>
  <c r="F20" i="5"/>
  <c r="B54" i="5"/>
  <c r="D33" i="7" s="1"/>
  <c r="C3" i="9"/>
  <c r="H30" i="8" a="1"/>
  <c r="H30" i="8" s="1"/>
  <c r="B25" i="8"/>
  <c r="K6" i="10"/>
  <c r="K7" i="10"/>
  <c r="K8" i="10"/>
  <c r="K9" i="10"/>
  <c r="K10" i="10"/>
  <c r="K11" i="10"/>
  <c r="K12" i="10"/>
  <c r="K13" i="10"/>
  <c r="K14" i="10"/>
  <c r="K15" i="10"/>
  <c r="K16" i="10"/>
  <c r="K17" i="10"/>
  <c r="K18" i="10"/>
  <c r="K19" i="10"/>
  <c r="K20" i="10"/>
  <c r="K21" i="10"/>
  <c r="K22" i="10"/>
  <c r="K23" i="10"/>
  <c r="K24" i="10"/>
  <c r="K5" i="10"/>
  <c r="I6" i="10"/>
  <c r="I7" i="10"/>
  <c r="I8" i="10"/>
  <c r="I9" i="10"/>
  <c r="I10" i="10"/>
  <c r="I11" i="10"/>
  <c r="I12" i="10"/>
  <c r="I13" i="10"/>
  <c r="I14" i="10"/>
  <c r="I15" i="10"/>
  <c r="I16" i="10"/>
  <c r="I17" i="10"/>
  <c r="I18" i="10"/>
  <c r="I19" i="10"/>
  <c r="I20" i="10"/>
  <c r="I21" i="10"/>
  <c r="I22" i="10"/>
  <c r="I23" i="10"/>
  <c r="I24" i="10"/>
  <c r="I5" i="10"/>
  <c r="J6" i="10"/>
  <c r="J7" i="10"/>
  <c r="J8" i="10"/>
  <c r="J9" i="10"/>
  <c r="J10" i="10"/>
  <c r="J11" i="10"/>
  <c r="J12" i="10"/>
  <c r="J13" i="10"/>
  <c r="J14" i="10"/>
  <c r="J15" i="10"/>
  <c r="J16" i="10"/>
  <c r="J17" i="10"/>
  <c r="J18" i="10"/>
  <c r="J19" i="10"/>
  <c r="J20" i="10"/>
  <c r="J21" i="10"/>
  <c r="J22" i="10"/>
  <c r="J23" i="10"/>
  <c r="J24" i="10"/>
  <c r="J5" i="10"/>
  <c r="K25" i="10" l="1"/>
  <c r="H32" i="8" s="1"/>
  <c r="J25" i="10"/>
  <c r="H31" i="8" s="1"/>
  <c r="I25" i="10"/>
  <c r="G25" i="8"/>
  <c r="G22" i="8"/>
  <c r="H47" i="5" l="1"/>
  <c r="F47" i="5"/>
  <c r="H44" i="5"/>
  <c r="F44" i="5"/>
  <c r="H41" i="5"/>
  <c r="F41" i="5"/>
  <c r="H37" i="5"/>
  <c r="F37" i="5"/>
  <c r="H34" i="5"/>
  <c r="F34" i="5"/>
  <c r="H30" i="5"/>
  <c r="F30" i="5"/>
  <c r="H26" i="5"/>
  <c r="F26" i="5"/>
  <c r="F23" i="5"/>
  <c r="F12" i="5"/>
  <c r="B57" i="5" s="1"/>
  <c r="F50" i="5" l="1"/>
  <c r="D57" i="5" s="1"/>
  <c r="D54" i="5"/>
  <c r="B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A4" authorId="0" shapeId="0" xr:uid="{9664D293-F56B-430F-B461-D406733029E8}">
      <text>
        <r>
          <rPr>
            <b/>
            <sz val="9"/>
            <color indexed="81"/>
            <rFont val="MS P ゴシック"/>
            <family val="3"/>
            <charset val="128"/>
          </rPr>
          <t>提出日を入力してください。</t>
        </r>
      </text>
    </comment>
    <comment ref="H11" authorId="0" shapeId="0" xr:uid="{5238E28D-C1AE-4AC0-B33F-B4C4E3E3E0D2}">
      <text>
        <r>
          <rPr>
            <b/>
            <sz val="9"/>
            <color indexed="81"/>
            <rFont val="MS P ゴシック"/>
            <family val="3"/>
            <charset val="128"/>
          </rPr>
          <t>【5万円申請の場合】
団体名、役職等の入力は不要なので、スペース→Enterを押してください。
（黄色マーカーが消えます。）</t>
        </r>
      </text>
    </comment>
    <comment ref="C19" authorId="0" shapeId="0" xr:uid="{5BC6A560-1486-4F88-A873-1CAB31411399}">
      <text>
        <r>
          <rPr>
            <b/>
            <sz val="9"/>
            <color indexed="81"/>
            <rFont val="MS P ゴシック"/>
            <family val="3"/>
            <charset val="128"/>
          </rPr>
          <t>団体名とは違う名称にしてください。</t>
        </r>
      </text>
    </comment>
    <comment ref="D31" authorId="0" shapeId="0" xr:uid="{75B3BC55-58A3-433B-8A91-C626F54FC29A}">
      <text>
        <r>
          <rPr>
            <sz val="9"/>
            <color indexed="81"/>
            <rFont val="MS P ゴシック"/>
            <family val="3"/>
            <charset val="128"/>
          </rPr>
          <t>助成対象期間の末日（令和８年２月２７日）より前の日付を入力してください。</t>
        </r>
      </text>
    </comment>
    <comment ref="I37" authorId="0" shapeId="0" xr:uid="{62A73072-8DB3-4519-BF01-12533F961267}">
      <text>
        <r>
          <rPr>
            <sz val="9"/>
            <color indexed="81"/>
            <rFont val="MS P ゴシック"/>
            <family val="3"/>
            <charset val="128"/>
          </rPr>
          <t>今回申請する事業において、過去に助成を受けた場合は、有（ｎ回）を選択し、カッコ内の年度を選択してください。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I3" authorId="0" shapeId="0" xr:uid="{076835D0-087D-49FF-9BD2-E7D0A75D90CF}">
      <text>
        <r>
          <rPr>
            <b/>
            <sz val="9"/>
            <color indexed="81"/>
            <rFont val="MS P ゴシック"/>
            <family val="3"/>
            <charset val="128"/>
          </rPr>
          <t>該当する上限額１つに〇をしてください。</t>
        </r>
      </text>
    </comment>
    <comment ref="G23" authorId="0" shapeId="0" xr:uid="{DDD20C97-D292-45BD-8357-7C978A4374F5}">
      <text>
        <r>
          <rPr>
            <b/>
            <sz val="9"/>
            <color indexed="81"/>
            <rFont val="MS P ゴシック"/>
            <family val="3"/>
            <charset val="128"/>
          </rPr>
          <t>【FAXがない場合】
スペース→ENTERを押してください。
（黄色マーカーが消えます）</t>
        </r>
      </text>
    </comment>
    <comment ref="A26" authorId="0" shapeId="0" xr:uid="{3312727F-EAD1-4AEA-A29A-86860F9B4824}">
      <text>
        <r>
          <rPr>
            <b/>
            <sz val="9"/>
            <color indexed="81"/>
            <rFont val="MS P ゴシック"/>
            <family val="3"/>
            <charset val="128"/>
          </rPr>
          <t>【5万円申請の場合】
事業責任者欄、団体設立年月日は入力不要</t>
        </r>
      </text>
    </comment>
    <comment ref="K34" authorId="0" shapeId="0" xr:uid="{D625E17C-EEAB-40F3-8FB0-09C8C6D7A138}">
      <text>
        <r>
          <rPr>
            <b/>
            <sz val="9"/>
            <color indexed="81"/>
            <rFont val="MS P ゴシック"/>
            <family val="3"/>
            <charset val="128"/>
          </rPr>
          <t>活動を開始したきっかけ、また、団体としての活動目的を記入してください。「会則」などに明記がある場合は、目的の記載されている箇所を記入してください。（例：「〇〇第〇条」に記載等）</t>
        </r>
      </text>
    </comment>
    <comment ref="K39" authorId="0" shapeId="0" xr:uid="{D44A1F5F-371B-4B62-B1B8-7B9788220FF3}">
      <text>
        <r>
          <rPr>
            <b/>
            <sz val="9"/>
            <color indexed="81"/>
            <rFont val="MS P ゴシック"/>
            <family val="3"/>
            <charset val="128"/>
          </rPr>
          <t>これまでの活動歴を記入してください。
25万円を上限とする助成→過去1年分
50万円/100万円を上限とする助成→過去3年分
※助成金の上限額により、活動実績も審査しますので、詳細に記入してください。</t>
        </r>
      </text>
    </comment>
    <comment ref="H44" authorId="0" shapeId="0" xr:uid="{03862059-4388-4940-A252-BCBE5A103164}">
      <text>
        <r>
          <rPr>
            <b/>
            <sz val="9"/>
            <color indexed="81"/>
            <rFont val="MS P ゴシック"/>
            <family val="3"/>
            <charset val="128"/>
          </rPr>
          <t>【5万円・10万円】
活動を始めたばかりの個人または団体で、今まで決算をしたことがない場合は、入力不要（1行下の"支出"も同じ）。
スペース→ENTERを押してください。
（黄色マーカーが消えます）</t>
        </r>
      </text>
    </comment>
    <comment ref="K44" authorId="0" shapeId="0" xr:uid="{1F6E63FD-1E44-4444-BBB3-D564CA0437E3}">
      <text>
        <r>
          <rPr>
            <b/>
            <sz val="9"/>
            <color indexed="81"/>
            <rFont val="MS P ゴシック"/>
            <family val="3"/>
            <charset val="128"/>
          </rPr>
          <t>当該事業年度と、直近の事業年度における、団体全体の収支を記入してください。</t>
        </r>
      </text>
    </comment>
    <comment ref="E45" authorId="0" shapeId="0" xr:uid="{A5359691-9285-40D3-BE06-CAD8C3C5198D}">
      <text>
        <r>
          <rPr>
            <b/>
            <sz val="9"/>
            <color indexed="81"/>
            <rFont val="MS P ゴシック"/>
            <family val="3"/>
            <charset val="128"/>
          </rPr>
          <t>前事業年度の収支がなく、それ以前の収支となる場合は、年度を入力する。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L4" authorId="0" shapeId="0" xr:uid="{B9242C88-88A1-4FE5-BD40-753E7EC2ED26}">
      <text>
        <r>
          <rPr>
            <b/>
            <sz val="9"/>
            <color indexed="81"/>
            <rFont val="MS P ゴシック"/>
            <family val="3"/>
            <charset val="128"/>
          </rPr>
          <t>イベント、研修会、講演会などの開催場所を入力してください。</t>
        </r>
      </text>
    </comment>
    <comment ref="C5" authorId="0" shapeId="0" xr:uid="{E3AE36DE-2A7C-4313-914A-3D67698805D6}">
      <text>
        <r>
          <rPr>
            <b/>
            <sz val="9"/>
            <color indexed="81"/>
            <rFont val="MS P ゴシック"/>
            <family val="3"/>
            <charset val="128"/>
          </rPr>
          <t>後援等を受けない場合は、「なし」と記入してください。</t>
        </r>
      </text>
    </comment>
    <comment ref="L5" authorId="0" shapeId="0" xr:uid="{88B7F865-B750-4E8F-B33D-9498796DC0E9}">
      <text>
        <r>
          <rPr>
            <b/>
            <sz val="9"/>
            <color indexed="81"/>
            <rFont val="MS P ゴシック"/>
            <family val="3"/>
            <charset val="128"/>
          </rPr>
          <t xml:space="preserve">・すでに他団体からの後援などを受けることが決定している場合→団体名を記入します。
・これから後援申請などをする場合や申請中の場合→申請先の名称とともに「（申請中）」等の表記をしてください。
</t>
        </r>
      </text>
    </comment>
    <comment ref="N8" authorId="0" shapeId="0" xr:uid="{38808F28-6D7E-41C4-8745-CEE42820A9A9}">
      <text>
        <r>
          <rPr>
            <b/>
            <sz val="9"/>
            <color indexed="81"/>
            <rFont val="MS P ゴシック"/>
            <family val="3"/>
            <charset val="128"/>
          </rPr>
          <t>申請する事業を計画するにあたっての背景やなぜこの事業が必要だと考えるか（事業開始の経緯）、等を記入してください。</t>
        </r>
      </text>
    </comment>
    <comment ref="N16" authorId="0" shapeId="0" xr:uid="{0030E46D-D9AB-4CD6-BE0D-197D6F78144B}">
      <text>
        <r>
          <rPr>
            <b/>
            <sz val="9"/>
            <color indexed="81"/>
            <rFont val="MS P ゴシック"/>
            <family val="3"/>
            <charset val="128"/>
          </rPr>
          <t>どのようなことを目指して（目標）、どのような事業を行うのかなど、簡潔に記入してください</t>
        </r>
      </text>
    </comment>
    <comment ref="N26" authorId="0" shapeId="0" xr:uid="{CE5023E4-1D92-4B38-A1A4-5A978A1E054F}">
      <text>
        <r>
          <rPr>
            <b/>
            <sz val="9"/>
            <color indexed="81"/>
            <rFont val="MS P ゴシック"/>
            <family val="3"/>
            <charset val="128"/>
          </rPr>
          <t>各募集方法、配付先ごとに入力してください。
また、「助成金計算書」の支出の項目と部数を一致させてください</t>
        </r>
      </text>
    </comment>
    <comment ref="N40" authorId="0" shapeId="0" xr:uid="{73033193-C57C-4578-8C0C-B0DABA46AFEE}">
      <text>
        <r>
          <rPr>
            <b/>
            <sz val="9"/>
            <color indexed="81"/>
            <rFont val="MS P ゴシック"/>
            <family val="3"/>
            <charset val="128"/>
          </rPr>
          <t xml:space="preserve">子ども基金の助成事業が終了した令和８年２月２７日以降の活動について、その見通しを記入してください。
・どのように活動を継続していくか
・どのように事業を発展させていくか
</t>
        </r>
      </text>
    </comment>
    <comment ref="Q44" authorId="0" shapeId="0" xr:uid="{22F812C4-288B-4C20-9BE1-436BD68E24ED}">
      <text>
        <r>
          <rPr>
            <b/>
            <sz val="9"/>
            <color indexed="81"/>
            <rFont val="MS P ゴシック"/>
            <family val="3"/>
            <charset val="128"/>
          </rPr>
          <t xml:space="preserve">今後申請希望がある場合は「有」に○をしてください。
(10万円上限の助成は、1事業あたり2回まで申請可)
(25万円/50万円/100万円上限の助成は、1事業あたり3回まで申請可)
複数回の助成希望があっても、その都度審査を行い、可否を決定します。
</t>
        </r>
      </text>
    </comment>
    <comment ref="L46" authorId="0" shapeId="0" xr:uid="{270C9425-55CD-4110-8BB7-C0E76576CDBE}">
      <text>
        <r>
          <rPr>
            <b/>
            <sz val="9"/>
            <color indexed="81"/>
            <rFont val="MS P ゴシック"/>
            <family val="3"/>
            <charset val="128"/>
          </rPr>
          <t xml:space="preserve">同一事業を続けて申請した場合、事業の成果と課題をふまえたうえでの計画になっているかが、審査のポイントのひとつとなります。
「実際にやってみて、足りなかったこと」、「内容の充実が必要な点」など、当初の計画内容と比較し、事業の成果や今後の課題などを記載してください。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A2" authorId="0" shapeId="0" xr:uid="{18CFD394-745F-46DC-AC35-FA12F0C412C0}">
      <text>
        <r>
          <rPr>
            <b/>
            <sz val="9"/>
            <color indexed="81"/>
            <rFont val="MS P ゴシック"/>
            <family val="3"/>
            <charset val="128"/>
          </rPr>
          <t>※ 申請する助成事業の運営に関わる経費のみを記入してください。
・収入の部→助成対象事業に関わるすべての収入予定
・支出の部→助成対象事業の運営に関するすべての支出</t>
        </r>
      </text>
    </comment>
    <comment ref="C15" authorId="0" shapeId="0" xr:uid="{E400CF6B-CDAB-46ED-8CA6-1A6AF14E3EBD}">
      <text>
        <r>
          <rPr>
            <b/>
            <sz val="9"/>
            <color indexed="81"/>
            <rFont val="MS P ゴシック"/>
            <family val="3"/>
            <charset val="128"/>
          </rPr>
          <t xml:space="preserve">それぞれ、金額の算出根拠を詳しく記入してください。
＜例: 単価×時間×回数、単価×数量 等＞
審査の対象となります。
</t>
        </r>
      </text>
    </comment>
    <comment ref="G16" authorId="0" shapeId="0" xr:uid="{3B6B48A5-BA97-4302-A3A6-A69967E84B47}">
      <text>
        <r>
          <rPr>
            <b/>
            <sz val="9"/>
            <color indexed="81"/>
            <rFont val="MS P ゴシック"/>
            <family val="3"/>
            <charset val="128"/>
          </rPr>
          <t>かかる金額のうち、助成金に充当する金額を記入してください。</t>
        </r>
      </text>
    </comment>
    <comment ref="A51" authorId="0" shapeId="0" xr:uid="{8A648DB3-EE55-499D-BD51-D83C578E5F6F}">
      <text>
        <r>
          <rPr>
            <b/>
            <sz val="9"/>
            <color indexed="81"/>
            <rFont val="MS P ゴシック"/>
            <family val="3"/>
            <charset val="128"/>
          </rPr>
          <t>摘要欄に算出根拠を書ききれない場合は、本エクセル表に新規でシートを作成し、価格表などにより金額の算出根拠を説明する補足資料を作成しください。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H2" authorId="0" shapeId="0" xr:uid="{94640D7F-7FC8-4D41-A695-86AD2F83DB8C}">
      <text>
        <r>
          <rPr>
            <b/>
            <sz val="9"/>
            <color indexed="81"/>
            <rFont val="MS P ゴシック"/>
            <family val="3"/>
            <charset val="128"/>
          </rPr>
          <t>講師・スタッフは含めないこと</t>
        </r>
      </text>
    </comment>
    <comment ref="K2" authorId="0" shapeId="0" xr:uid="{91C597E0-3FDC-40D2-8397-BD088D04E6DF}">
      <text>
        <r>
          <rPr>
            <b/>
            <sz val="6"/>
            <color indexed="81"/>
            <rFont val="MS P ゴシック"/>
            <family val="3"/>
            <charset val="128"/>
          </rPr>
          <t>会議・打合せの場合は、参加者数・参加費、１回あたりの収入（自動入力）の入力不要</t>
        </r>
      </text>
    </comment>
    <comment ref="M2" authorId="0" shapeId="0" xr:uid="{11037826-D3D5-49A7-B378-DC858EF73110}">
      <text>
        <r>
          <rPr>
            <b/>
            <sz val="9"/>
            <color indexed="81"/>
            <rFont val="MS P ゴシック"/>
            <family val="3"/>
            <charset val="128"/>
          </rPr>
          <t>助成金計算書の参加費の合計額と合わせること。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F9" authorId="0" shapeId="0" xr:uid="{4D62D425-2119-4544-BFE7-FC4F036A0F50}">
      <text>
        <r>
          <rPr>
            <b/>
            <sz val="9"/>
            <color indexed="81"/>
            <rFont val="MS P ゴシック"/>
            <family val="3"/>
            <charset val="128"/>
          </rPr>
          <t>別日に打ち合わせを行う場合は、タイムスケジュールに入力不要。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<sst xmlns="http://schemas.openxmlformats.org/spreadsheetml/2006/main" count="1561" uniqueCount="337">
  <si>
    <t>①収入の部</t>
    <rPh sb="1" eb="3">
      <t>シュウニュウ</t>
    </rPh>
    <rPh sb="4" eb="5">
      <t>ブ</t>
    </rPh>
    <phoneticPr fontId="4"/>
  </si>
  <si>
    <t>②支出の部</t>
    <rPh sb="1" eb="3">
      <t>シシュツ</t>
    </rPh>
    <rPh sb="4" eb="5">
      <t>ブ</t>
    </rPh>
    <phoneticPr fontId="4"/>
  </si>
  <si>
    <t>助成金</t>
    <rPh sb="0" eb="3">
      <t>ジョセイキン</t>
    </rPh>
    <phoneticPr fontId="4"/>
  </si>
  <si>
    <t>自己資金</t>
    <rPh sb="0" eb="2">
      <t>ジコ</t>
    </rPh>
    <rPh sb="2" eb="4">
      <t>シキン</t>
    </rPh>
    <phoneticPr fontId="4"/>
  </si>
  <si>
    <t>参加費</t>
    <rPh sb="0" eb="3">
      <t>サンカヒ</t>
    </rPh>
    <phoneticPr fontId="4"/>
  </si>
  <si>
    <t>　</t>
    <phoneticPr fontId="4"/>
  </si>
  <si>
    <t>区　分</t>
    <rPh sb="0" eb="1">
      <t>ク</t>
    </rPh>
    <rPh sb="2" eb="3">
      <t>ブン</t>
    </rPh>
    <phoneticPr fontId="4"/>
  </si>
  <si>
    <t>内　容</t>
    <rPh sb="0" eb="1">
      <t>ウチ</t>
    </rPh>
    <rPh sb="2" eb="3">
      <t>カタチ</t>
    </rPh>
    <phoneticPr fontId="4"/>
  </si>
  <si>
    <t>金　額</t>
    <rPh sb="0" eb="1">
      <t>キン</t>
    </rPh>
    <rPh sb="2" eb="3">
      <t>ガク</t>
    </rPh>
    <phoneticPr fontId="4"/>
  </si>
  <si>
    <t>費　目</t>
    <rPh sb="0" eb="1">
      <t>ヒ</t>
    </rPh>
    <rPh sb="2" eb="3">
      <t>メ</t>
    </rPh>
    <phoneticPr fontId="4"/>
  </si>
  <si>
    <t>[あ]</t>
    <phoneticPr fontId="4"/>
  </si>
  <si>
    <t>その他の助成金・補助金</t>
    <rPh sb="2" eb="3">
      <t>タ</t>
    </rPh>
    <rPh sb="4" eb="7">
      <t>ジョセイキン</t>
    </rPh>
    <rPh sb="8" eb="11">
      <t>ホジョキン</t>
    </rPh>
    <phoneticPr fontId="4"/>
  </si>
  <si>
    <t>※見込みも含めて記入してください。</t>
    <rPh sb="1" eb="3">
      <t>ミコ</t>
    </rPh>
    <rPh sb="5" eb="6">
      <t>フク</t>
    </rPh>
    <rPh sb="8" eb="10">
      <t>キニュウ</t>
    </rPh>
    <phoneticPr fontId="4"/>
  </si>
  <si>
    <t>合 計 金 額</t>
    <rPh sb="0" eb="1">
      <t>ゴウ</t>
    </rPh>
    <rPh sb="2" eb="3">
      <t>ケイ</t>
    </rPh>
    <rPh sb="4" eb="5">
      <t>キン</t>
    </rPh>
    <rPh sb="6" eb="7">
      <t>ガク</t>
    </rPh>
    <phoneticPr fontId="4"/>
  </si>
  <si>
    <t>※以下の欄に記入し、事業全体の必要経費を助成金と自己資金等の合計額と一致させてください。</t>
    <rPh sb="1" eb="3">
      <t>イカ</t>
    </rPh>
    <rPh sb="4" eb="5">
      <t>ラン</t>
    </rPh>
    <rPh sb="6" eb="8">
      <t>キニュウ</t>
    </rPh>
    <rPh sb="10" eb="12">
      <t>ジギョウ</t>
    </rPh>
    <rPh sb="12" eb="14">
      <t>ゼンタイ</t>
    </rPh>
    <rPh sb="15" eb="17">
      <t>ヒツヨウ</t>
    </rPh>
    <rPh sb="17" eb="19">
      <t>ケイヒ</t>
    </rPh>
    <rPh sb="20" eb="23">
      <t>ジョセイキン</t>
    </rPh>
    <rPh sb="24" eb="26">
      <t>ジコ</t>
    </rPh>
    <rPh sb="26" eb="28">
      <t>シキン</t>
    </rPh>
    <rPh sb="28" eb="29">
      <t>トウ</t>
    </rPh>
    <rPh sb="30" eb="32">
      <t>ゴウケイ</t>
    </rPh>
    <rPh sb="32" eb="33">
      <t>ガク</t>
    </rPh>
    <rPh sb="34" eb="36">
      <t>イッチ</t>
    </rPh>
    <phoneticPr fontId="4"/>
  </si>
  <si>
    <t>助成金計算書</t>
    <rPh sb="0" eb="3">
      <t>ジョセイキン</t>
    </rPh>
    <rPh sb="3" eb="5">
      <t>ケイサン</t>
    </rPh>
    <rPh sb="5" eb="6">
      <t>ショ</t>
    </rPh>
    <phoneticPr fontId="4"/>
  </si>
  <si>
    <t>(Ａ)</t>
    <phoneticPr fontId="4"/>
  </si>
  <si>
    <t>(Ｂ)</t>
    <phoneticPr fontId="4"/>
  </si>
  <si>
    <t>[い]</t>
    <phoneticPr fontId="4"/>
  </si>
  <si>
    <t>＝</t>
    <phoneticPr fontId="4"/>
  </si>
  <si>
    <t>第２号様式（要領第６項関係）</t>
    <rPh sb="0" eb="1">
      <t>ダイ</t>
    </rPh>
    <rPh sb="2" eb="3">
      <t>ゴウ</t>
    </rPh>
    <rPh sb="3" eb="5">
      <t>ヨウシキ</t>
    </rPh>
    <rPh sb="6" eb="8">
      <t>ヨウリョウ</t>
    </rPh>
    <rPh sb="8" eb="9">
      <t>ダイ</t>
    </rPh>
    <rPh sb="10" eb="11">
      <t>コウ</t>
    </rPh>
    <rPh sb="11" eb="13">
      <t>カンケイ</t>
    </rPh>
    <phoneticPr fontId="4"/>
  </si>
  <si>
    <t>物品費</t>
    <rPh sb="0" eb="2">
      <t>ブッピン</t>
    </rPh>
    <rPh sb="2" eb="3">
      <t>ヒ</t>
    </rPh>
    <phoneticPr fontId="4"/>
  </si>
  <si>
    <t>人件費</t>
    <rPh sb="0" eb="3">
      <t>ジンケンヒ</t>
    </rPh>
    <phoneticPr fontId="4"/>
  </si>
  <si>
    <t>交通費</t>
    <rPh sb="0" eb="3">
      <t>コウツウヒ</t>
    </rPh>
    <phoneticPr fontId="4"/>
  </si>
  <si>
    <t>使用料</t>
    <rPh sb="0" eb="3">
      <t>シヨウリョウ</t>
    </rPh>
    <phoneticPr fontId="4"/>
  </si>
  <si>
    <t>会議費</t>
    <rPh sb="0" eb="3">
      <t>カイギヒ</t>
    </rPh>
    <phoneticPr fontId="4"/>
  </si>
  <si>
    <t>消耗品費
（食品以外）</t>
    <rPh sb="0" eb="2">
      <t>ショウモウ</t>
    </rPh>
    <rPh sb="2" eb="3">
      <t>ヒン</t>
    </rPh>
    <rPh sb="3" eb="4">
      <t>ヒ</t>
    </rPh>
    <rPh sb="6" eb="8">
      <t>ショクヒン</t>
    </rPh>
    <rPh sb="8" eb="10">
      <t>イガイ</t>
    </rPh>
    <phoneticPr fontId="4"/>
  </si>
  <si>
    <t>消耗品費
（食品）</t>
    <rPh sb="0" eb="2">
      <t>ショウモウ</t>
    </rPh>
    <rPh sb="2" eb="3">
      <t>ヒン</t>
    </rPh>
    <rPh sb="3" eb="4">
      <t>ヒ</t>
    </rPh>
    <rPh sb="6" eb="8">
      <t>ショクヒン</t>
    </rPh>
    <phoneticPr fontId="4"/>
  </si>
  <si>
    <t>印刷費
・印刷製本費</t>
    <rPh sb="0" eb="2">
      <t>インサツ</t>
    </rPh>
    <rPh sb="2" eb="3">
      <t>ヒ</t>
    </rPh>
    <rPh sb="5" eb="7">
      <t>インサツ</t>
    </rPh>
    <rPh sb="7" eb="9">
      <t>セイホン</t>
    </rPh>
    <rPh sb="9" eb="10">
      <t>ヒ</t>
    </rPh>
    <phoneticPr fontId="4"/>
  </si>
  <si>
    <r>
      <t xml:space="preserve">内容
</t>
    </r>
    <r>
      <rPr>
        <sz val="10"/>
        <rFont val="ＭＳ Ｐゴシック"/>
        <family val="3"/>
        <charset val="128"/>
      </rPr>
      <t>（○○用など）</t>
    </r>
    <rPh sb="0" eb="2">
      <t>ナイヨウ</t>
    </rPh>
    <rPh sb="6" eb="7">
      <t>ヨウ</t>
    </rPh>
    <phoneticPr fontId="4"/>
  </si>
  <si>
    <t>その他（　　　費）</t>
    <rPh sb="2" eb="3">
      <t>タ</t>
    </rPh>
    <rPh sb="7" eb="8">
      <t>ヒ</t>
    </rPh>
    <phoneticPr fontId="4"/>
  </si>
  <si>
    <t>小計　</t>
    <rPh sb="0" eb="2">
      <t>ショウケイ</t>
    </rPh>
    <phoneticPr fontId="4"/>
  </si>
  <si>
    <r>
      <t xml:space="preserve">積算内訳
</t>
    </r>
    <r>
      <rPr>
        <sz val="8.5"/>
        <rFont val="ＭＳ Ｐゴシック"/>
        <family val="3"/>
        <charset val="128"/>
      </rPr>
      <t>（単価×数量、単価×時間数×回数など）</t>
    </r>
    <rPh sb="0" eb="2">
      <t>セキサン</t>
    </rPh>
    <rPh sb="2" eb="4">
      <t>ウチワケ</t>
    </rPh>
    <rPh sb="6" eb="8">
      <t>タンカ</t>
    </rPh>
    <rPh sb="9" eb="11">
      <t>スウリョウ</t>
    </rPh>
    <rPh sb="12" eb="14">
      <t>タンカ</t>
    </rPh>
    <rPh sb="15" eb="18">
      <t>ジカンスウ</t>
    </rPh>
    <rPh sb="19" eb="21">
      <t>カイスウ</t>
    </rPh>
    <phoneticPr fontId="4"/>
  </si>
  <si>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4"/>
  </si>
  <si>
    <t>記入しきれない場合は、算出根拠を示す補足資料を添付してください。</t>
    <rPh sb="0" eb="2">
      <t>キニュウ</t>
    </rPh>
    <rPh sb="7" eb="9">
      <t>バアイ</t>
    </rPh>
    <rPh sb="11" eb="13">
      <t>サンシュツ</t>
    </rPh>
    <rPh sb="13" eb="15">
      <t>コンキョ</t>
    </rPh>
    <rPh sb="16" eb="17">
      <t>シメ</t>
    </rPh>
    <rPh sb="18" eb="20">
      <t>ホソク</t>
    </rPh>
    <rPh sb="20" eb="22">
      <t>シリョウ</t>
    </rPh>
    <rPh sb="23" eb="25">
      <t>テンプ</t>
    </rPh>
    <phoneticPr fontId="4"/>
  </si>
  <si>
    <t>報償費</t>
    <rPh sb="0" eb="2">
      <t>ホウショウ</t>
    </rPh>
    <phoneticPr fontId="4"/>
  </si>
  <si>
    <t>備考</t>
    <rPh sb="0" eb="2">
      <t>ビコウ</t>
    </rPh>
    <phoneticPr fontId="4"/>
  </si>
  <si>
    <t>第１号様式（第７条関係）</t>
  </si>
  <si>
    <t>記</t>
  </si>
  <si>
    <t>２　助成事業の種類（該当項目に○）</t>
  </si>
  <si>
    <t>（１）妊娠期及び乳幼児期の子ども又は親への支援活動</t>
  </si>
  <si>
    <t>（２）学齢期の子ども又は親への支援活動</t>
  </si>
  <si>
    <t>（３）中学生及び高校生の世代に係る子どもの自立を支援する活動</t>
  </si>
  <si>
    <t>（５）多世代交流、地域との連携等による子育て支援活動</t>
  </si>
  <si>
    <t>（６）その他（内容　　　　　　　　　　　　　　　　　　　　　　）</t>
  </si>
  <si>
    <t>８　添付書類</t>
  </si>
  <si>
    <t>（３）その他必要書類</t>
  </si>
  <si>
    <t>　　　　　　　　　　　　　　　　　</t>
  </si>
  <si>
    <t>３　助成事業の内容　　別紙『助成事業執行計画書（第1号様式（要領第６項関係））』のとおり　　　</t>
  </si>
  <si>
    <t>６　助成金交付申請額算出基礎　別紙『助成金計算書（第２号様式（要領第6項関係））』のとおり　　　</t>
  </si>
  <si>
    <t>（１）助成事業執行計画書（第1号様式（要領第６項関係））</t>
  </si>
  <si>
    <t>（２）助成金計算書（第２号様式（要領第6項関係））</t>
  </si>
  <si>
    <t>世田谷区長　　あて</t>
    <phoneticPr fontId="4"/>
  </si>
  <si>
    <t>申請者</t>
    <phoneticPr fontId="4"/>
  </si>
  <si>
    <t>住所</t>
    <phoneticPr fontId="4"/>
  </si>
  <si>
    <t>〒</t>
    <phoneticPr fontId="4"/>
  </si>
  <si>
    <t>電話</t>
    <phoneticPr fontId="4"/>
  </si>
  <si>
    <t>E-mail</t>
    <phoneticPr fontId="4"/>
  </si>
  <si>
    <t>（団体名）</t>
    <phoneticPr fontId="4"/>
  </si>
  <si>
    <t>（役職等）</t>
    <phoneticPr fontId="4"/>
  </si>
  <si>
    <t>（氏　名）</t>
    <phoneticPr fontId="4"/>
  </si>
  <si>
    <t>１　助成事業の名称</t>
    <phoneticPr fontId="4"/>
  </si>
  <si>
    <t>４　助成事業完了予定月日</t>
    <phoneticPr fontId="4"/>
  </si>
  <si>
    <t>５　助成金交付申請額</t>
    <phoneticPr fontId="4"/>
  </si>
  <si>
    <t>会員名簿</t>
  </si>
  <si>
    <t>会則、定款、約款等、団体の目的等の運営方法が分かる書類</t>
  </si>
  <si>
    <t>設立時総会の議事録等、団体発足（活動開始）年月日が分かる書類</t>
  </si>
  <si>
    <t>当該事業年度の事業計画書</t>
  </si>
  <si>
    <t>当該事業年度の予算が分かる書類</t>
  </si>
  <si>
    <t>事業報告書（原則、総会で議決したもの）</t>
  </si>
  <si>
    <t>決算書、会計報告等、過去の収支が分かる書類（原則、総会で議決したもの）</t>
  </si>
  <si>
    <t>その他、過去の活動内容が分かる書類（チラシ等）</t>
  </si>
  <si>
    <t>第1号様式（要領第6項関係）</t>
    <phoneticPr fontId="4"/>
  </si>
  <si>
    <t>１　実施団体（者）概要</t>
    <phoneticPr fontId="4"/>
  </si>
  <si>
    <t>助成事業執行計画書</t>
    <phoneticPr fontId="4"/>
  </si>
  <si>
    <t>事業名</t>
    <phoneticPr fontId="4"/>
  </si>
  <si>
    <t>実施場所</t>
    <phoneticPr fontId="4"/>
  </si>
  <si>
    <t>後援・協賛・共催等で協力を受ける団体</t>
    <phoneticPr fontId="4"/>
  </si>
  <si>
    <t>事業内容について</t>
    <phoneticPr fontId="4"/>
  </si>
  <si>
    <t>団体名</t>
    <rPh sb="0" eb="3">
      <t>ダンタイメイ</t>
    </rPh>
    <phoneticPr fontId="4"/>
  </si>
  <si>
    <t>所在地</t>
    <rPh sb="0" eb="3">
      <t>ショザイチ</t>
    </rPh>
    <phoneticPr fontId="4"/>
  </si>
  <si>
    <t>代表者氏名</t>
    <rPh sb="0" eb="5">
      <t>ダイヒョウシャシメイ</t>
    </rPh>
    <phoneticPr fontId="4"/>
  </si>
  <si>
    <t>会員</t>
    <rPh sb="0" eb="2">
      <t>カイイン</t>
    </rPh>
    <phoneticPr fontId="4"/>
  </si>
  <si>
    <t>団体設立年月日</t>
    <phoneticPr fontId="4"/>
  </si>
  <si>
    <t>活動目的</t>
    <phoneticPr fontId="4"/>
  </si>
  <si>
    <t>主な活動実績</t>
    <rPh sb="0" eb="1">
      <t>オモ</t>
    </rPh>
    <rPh sb="2" eb="6">
      <t>カツドウジッセキ</t>
    </rPh>
    <phoneticPr fontId="4"/>
  </si>
  <si>
    <t>当該事業年度の予算</t>
    <phoneticPr fontId="4"/>
  </si>
  <si>
    <t>5万円</t>
    <rPh sb="1" eb="3">
      <t>マンエン</t>
    </rPh>
    <phoneticPr fontId="4"/>
  </si>
  <si>
    <t>10万円</t>
    <rPh sb="2" eb="4">
      <t>マンエン</t>
    </rPh>
    <phoneticPr fontId="4"/>
  </si>
  <si>
    <t>25万円</t>
    <rPh sb="2" eb="4">
      <t>マンエン</t>
    </rPh>
    <phoneticPr fontId="4"/>
  </si>
  <si>
    <t>50万円・
100万円</t>
    <rPh sb="2" eb="3">
      <t>マン</t>
    </rPh>
    <rPh sb="3" eb="4">
      <t>エン</t>
    </rPh>
    <rPh sb="9" eb="11">
      <t>マンエン</t>
    </rPh>
    <phoneticPr fontId="4"/>
  </si>
  <si>
    <t>不要</t>
  </si>
  <si>
    <t>○</t>
  </si>
  <si>
    <t>○　※１</t>
  </si>
  <si>
    <t>○　※２</t>
  </si>
  <si>
    <t>○　</t>
  </si>
  <si>
    <t>○　※３</t>
  </si>
  <si>
    <t>※１　助成金の上限額により会則等に記載すべき項目が異なります
※２　団体発足年月日を定めた書類が無い場合、活動開始年月日が分かる書類を提出
　　　 会則等の書類に発足年月日が記載されている場合は提出不要
※３　25万円を上限とする助成は過去1年分、50万円および100万円を上限とする助成は過去3年分
　　　 の提出が必要</t>
    <phoneticPr fontId="4"/>
  </si>
  <si>
    <t>提出書類/助成上限額</t>
    <rPh sb="0" eb="4">
      <t>テイシュツショルイ</t>
    </rPh>
    <phoneticPr fontId="4"/>
  </si>
  <si>
    <t>電話番号</t>
    <rPh sb="0" eb="4">
      <t>デンワバンゴウ</t>
    </rPh>
    <phoneticPr fontId="4"/>
  </si>
  <si>
    <t>ＦＡＸ</t>
    <phoneticPr fontId="4"/>
  </si>
  <si>
    <t>ホームページ</t>
    <phoneticPr fontId="4"/>
  </si>
  <si>
    <t>役職</t>
    <rPh sb="0" eb="2">
      <t>ヤクショク</t>
    </rPh>
    <phoneticPr fontId="4"/>
  </si>
  <si>
    <t>氏名</t>
    <rPh sb="0" eb="2">
      <t>シメイ</t>
    </rPh>
    <phoneticPr fontId="4"/>
  </si>
  <si>
    <t>住所</t>
    <rPh sb="0" eb="2">
      <t>ジュウショ</t>
    </rPh>
    <phoneticPr fontId="4"/>
  </si>
  <si>
    <t>Ｅメール</t>
    <phoneticPr fontId="4"/>
  </si>
  <si>
    <t>区内在住</t>
    <rPh sb="0" eb="4">
      <t>クナイザイジュウ</t>
    </rPh>
    <phoneticPr fontId="4"/>
  </si>
  <si>
    <t>【内訳】</t>
    <rPh sb="1" eb="3">
      <t>ウチワケ</t>
    </rPh>
    <phoneticPr fontId="4"/>
  </si>
  <si>
    <t>区内在学、在勤</t>
    <rPh sb="0" eb="2">
      <t>クナイ</t>
    </rPh>
    <rPh sb="2" eb="4">
      <t>ザイガク</t>
    </rPh>
    <rPh sb="5" eb="7">
      <t>ザイキン</t>
    </rPh>
    <phoneticPr fontId="4"/>
  </si>
  <si>
    <t>活動開始年月日</t>
    <rPh sb="0" eb="4">
      <t>カツドウカイシ</t>
    </rPh>
    <rPh sb="4" eb="7">
      <t>ネンガッピ</t>
    </rPh>
    <phoneticPr fontId="4"/>
  </si>
  <si>
    <t>収入</t>
    <rPh sb="0" eb="2">
      <t>シュウニュウ</t>
    </rPh>
    <phoneticPr fontId="4"/>
  </si>
  <si>
    <t>支出</t>
    <rPh sb="0" eb="2">
      <t>シシュツ</t>
    </rPh>
    <phoneticPr fontId="4"/>
  </si>
  <si>
    <t>年度分</t>
    <rPh sb="0" eb="3">
      <t>ネンドブン</t>
    </rPh>
    <phoneticPr fontId="4"/>
  </si>
  <si>
    <t>１．事業名</t>
    <rPh sb="2" eb="5">
      <t>ジギョウメイ</t>
    </rPh>
    <phoneticPr fontId="4"/>
  </si>
  <si>
    <t>２．事業名</t>
    <rPh sb="2" eb="5">
      <t>ジギョウメイ</t>
    </rPh>
    <phoneticPr fontId="4"/>
  </si>
  <si>
    <t>３．事業名</t>
    <rPh sb="2" eb="5">
      <t>ジギョウメイ</t>
    </rPh>
    <phoneticPr fontId="4"/>
  </si>
  <si>
    <t>回数</t>
    <rPh sb="0" eb="2">
      <t>カイスウ</t>
    </rPh>
    <phoneticPr fontId="4"/>
  </si>
  <si>
    <t>その他</t>
    <rPh sb="2" eb="3">
      <t>タ</t>
    </rPh>
    <phoneticPr fontId="4"/>
  </si>
  <si>
    <t>前事業年度の収支
※前事業年度に収支が無い場合は、直近の事業年度を記入</t>
    <rPh sb="25" eb="27">
      <t>チョッキン</t>
    </rPh>
    <rPh sb="28" eb="32">
      <t>ジギョウネンド</t>
    </rPh>
    <rPh sb="33" eb="35">
      <t>キニュウ</t>
    </rPh>
    <phoneticPr fontId="4"/>
  </si>
  <si>
    <t>２　助成事業執行計画書</t>
    <phoneticPr fontId="4"/>
  </si>
  <si>
    <r>
      <t xml:space="preserve">事業PR
</t>
    </r>
    <r>
      <rPr>
        <sz val="9"/>
        <rFont val="ＭＳ Ｐゴシック"/>
        <family val="3"/>
        <charset val="128"/>
      </rPr>
      <t>決定後、区の公表資料となります。あらかじめご了承ください。</t>
    </r>
    <phoneticPr fontId="4"/>
  </si>
  <si>
    <t>①　事業実施を考えたきっかけや経緯、事業が必要と考える背景にはどのようなことがありますか？</t>
    <phoneticPr fontId="4"/>
  </si>
  <si>
    <t>②　①を踏まえて、事業の目標・目的をご記入ください。</t>
    <phoneticPr fontId="4"/>
  </si>
  <si>
    <t>③ 具体的にどのようなことを行いますか？事業概要をご記入ください</t>
    <phoneticPr fontId="4"/>
  </si>
  <si>
    <t>事業参加予定者の募集方法</t>
    <rPh sb="0" eb="2">
      <t>ジギョウ</t>
    </rPh>
    <rPh sb="2" eb="4">
      <t>サンカ</t>
    </rPh>
    <rPh sb="4" eb="7">
      <t>ヨテイシャ</t>
    </rPh>
    <rPh sb="8" eb="10">
      <t>ボシュウ</t>
    </rPh>
    <rPh sb="10" eb="12">
      <t>ホウホウ</t>
    </rPh>
    <phoneticPr fontId="4"/>
  </si>
  <si>
    <t>ちらし</t>
    <phoneticPr fontId="4"/>
  </si>
  <si>
    <t>配付先</t>
    <rPh sb="0" eb="3">
      <t>ハイフサキ</t>
    </rPh>
    <phoneticPr fontId="4"/>
  </si>
  <si>
    <t>自己資金</t>
    <rPh sb="0" eb="4">
      <t>ジコシキン</t>
    </rPh>
    <phoneticPr fontId="4"/>
  </si>
  <si>
    <t>その他の助成金、補助金</t>
    <rPh sb="2" eb="3">
      <t>タ</t>
    </rPh>
    <rPh sb="4" eb="7">
      <t>ジョセイキン</t>
    </rPh>
    <rPh sb="8" eb="11">
      <t>ホジョキン</t>
    </rPh>
    <phoneticPr fontId="4"/>
  </si>
  <si>
    <t>名称：</t>
    <rPh sb="0" eb="2">
      <t>メイショウ</t>
    </rPh>
    <phoneticPr fontId="4"/>
  </si>
  <si>
    <t>助成期間終了後の展望・今後の実施計画概要</t>
    <phoneticPr fontId="4"/>
  </si>
  <si>
    <t>今回の事業が終了した後、どのように活動を継続・発展していきたいですか？</t>
    <phoneticPr fontId="4"/>
  </si>
  <si>
    <t>複数回の助成希望</t>
    <phoneticPr fontId="4"/>
  </si>
  <si>
    <t>前回の子ども基金助成事業について</t>
    <phoneticPr fontId="4"/>
  </si>
  <si>
    <t>(1)前回の事業の
効果・実績</t>
    <phoneticPr fontId="4"/>
  </si>
  <si>
    <t>(2)前回申請からの変更点（事業発展のため新たに工夫や追加をしたことなど）</t>
    <phoneticPr fontId="4"/>
  </si>
  <si>
    <t>(3)事業の継続理由</t>
    <phoneticPr fontId="4"/>
  </si>
  <si>
    <t>（</t>
    <phoneticPr fontId="4"/>
  </si>
  <si>
    <t>）</t>
    <phoneticPr fontId="4"/>
  </si>
  <si>
    <t>２　助成事業の種類（該当項目１つに○）</t>
    <phoneticPr fontId="4"/>
  </si>
  <si>
    <t>〇</t>
  </si>
  <si>
    <t>（３）中学生及び高校生の世代に係る子どもの自立を支援する活動</t>
    <phoneticPr fontId="4"/>
  </si>
  <si>
    <t>（４）貧困、虐待等支援を必要とする家庭を支える活動又は児童養護施設、
  　 里親等による社会的養護に係る活動</t>
    <phoneticPr fontId="4"/>
  </si>
  <si>
    <t>年　月　日　</t>
    <phoneticPr fontId="4"/>
  </si>
  <si>
    <t>156-0051</t>
    <phoneticPr fontId="4"/>
  </si>
  <si>
    <t>世田谷区宮坂３－〇－〇</t>
    <rPh sb="0" eb="4">
      <t>セタガヤク</t>
    </rPh>
    <rPh sb="4" eb="6">
      <t>ミヤサカ</t>
    </rPh>
    <phoneticPr fontId="4"/>
  </si>
  <si>
    <t>03-xxxx-xxxx</t>
    <phoneticPr fontId="4"/>
  </si>
  <si>
    <t>xxxx@kosodate.jp</t>
    <phoneticPr fontId="4"/>
  </si>
  <si>
    <t>世田谷子ども・子育て支援会</t>
    <phoneticPr fontId="4"/>
  </si>
  <si>
    <t>会長</t>
    <phoneticPr fontId="4"/>
  </si>
  <si>
    <t>世田谷　太郎</t>
    <phoneticPr fontId="4"/>
  </si>
  <si>
    <t>ひとり親世帯の子どものための夕焼け里親の育成</t>
    <phoneticPr fontId="4"/>
  </si>
  <si>
    <t>有（2回）</t>
  </si>
  <si>
    <t>令和6年度</t>
  </si>
  <si>
    <t>令和5年度</t>
  </si>
  <si>
    <t>会員名簿</t>
    <rPh sb="0" eb="4">
      <t>カイインメイボ</t>
    </rPh>
    <phoneticPr fontId="4"/>
  </si>
  <si>
    <t>区内在学・在勤</t>
    <rPh sb="0" eb="2">
      <t>クナイ</t>
    </rPh>
    <rPh sb="2" eb="4">
      <t>ザイガク</t>
    </rPh>
    <rPh sb="5" eb="7">
      <t>ザイキン</t>
    </rPh>
    <phoneticPr fontId="4"/>
  </si>
  <si>
    <t>例</t>
    <rPh sb="0" eb="1">
      <t>レイ</t>
    </rPh>
    <phoneticPr fontId="4"/>
  </si>
  <si>
    <t>世田谷太郎</t>
    <rPh sb="0" eb="3">
      <t>セタガヤ</t>
    </rPh>
    <rPh sb="3" eb="5">
      <t>タロウ</t>
    </rPh>
    <phoneticPr fontId="4"/>
  </si>
  <si>
    <t>会長</t>
    <rPh sb="0" eb="2">
      <t>カイチョウ</t>
    </rPh>
    <phoneticPr fontId="4"/>
  </si>
  <si>
    <t>〇</t>
    <phoneticPr fontId="4"/>
  </si>
  <si>
    <t>世田谷区世田谷</t>
    <rPh sb="0" eb="4">
      <t>セタガヤク</t>
    </rPh>
    <rPh sb="4" eb="7">
      <t>セタガヤ</t>
    </rPh>
    <phoneticPr fontId="4"/>
  </si>
  <si>
    <t>世田谷区宮坂</t>
    <rPh sb="0" eb="4">
      <t>セタガヤク</t>
    </rPh>
    <rPh sb="4" eb="6">
      <t>ミヤサカ</t>
    </rPh>
    <phoneticPr fontId="4"/>
  </si>
  <si>
    <t>区内在住</t>
    <phoneticPr fontId="4"/>
  </si>
  <si>
    <t>区内在勤</t>
    <phoneticPr fontId="4"/>
  </si>
  <si>
    <t>カウント用（区内在住を優先）</t>
    <rPh sb="4" eb="5">
      <t>ヨウ</t>
    </rPh>
    <rPh sb="6" eb="8">
      <t>クナイ</t>
    </rPh>
    <rPh sb="8" eb="10">
      <t>ザイジュウ</t>
    </rPh>
    <rPh sb="11" eb="13">
      <t>ユウセン</t>
    </rPh>
    <phoneticPr fontId="4"/>
  </si>
  <si>
    <t>合計</t>
    <rPh sb="0" eb="2">
      <t>ゴウケイ</t>
    </rPh>
    <phoneticPr fontId="4"/>
  </si>
  <si>
    <t>世田谷区宮坂３－〇－〇</t>
    <phoneticPr fontId="4"/>
  </si>
  <si>
    <t>http://www.xxxxx</t>
    <phoneticPr fontId="4"/>
  </si>
  <si>
    <t>世田谷　花子</t>
    <phoneticPr fontId="4"/>
  </si>
  <si>
    <t>副会長</t>
    <phoneticPr fontId="4"/>
  </si>
  <si>
    <t>世田谷区祖師谷５－〇－〇</t>
    <rPh sb="4" eb="7">
      <t>ソシガヤ</t>
    </rPh>
    <phoneticPr fontId="4"/>
  </si>
  <si>
    <t>080-xxxx-xxxx</t>
    <phoneticPr fontId="4"/>
  </si>
  <si>
    <t>xxxx@kodomokikin.jp</t>
    <phoneticPr fontId="4"/>
  </si>
  <si>
    <t>活動開始のきっかけは、自分自身の子育てのなかで孤立感や負担感を感じていた体験を持つ会員同士の出会いです。地域のなかでのつながりが欲しいという思いに共感し合い、活動を開始しました。
子育て家庭の孤立化が進む中、親の子育て力の発揮を支えるため、他世代間の交流が行われる活動が地域に必要であると考え、世田谷地域を中心に、日中、子どもと親とその他地域住民が一緒に集う「子育てひろば」を開設し、在宅子育てを支援することを目的に会を発足しました。（「会則第○条」に記載）</t>
    <phoneticPr fontId="4"/>
  </si>
  <si>
    <t>･平成28年10月に宮坂に「子育てひろば」を開設（週3日10:00～16:00）。
･｢子育てひろば｣で、親子に接するスタッフのための対応マニュアルを作成し、スタッフの研修を26年度から実施し、地域の支援者の育成を始めました。
･29年度は支援者の育成研修を充実させて、スタッフの拡充を図りました。
･30年度は平日週4回の常時開設を開始。
･元年度は｢子育てひろば｣における父親参加型のイベントを企画、実施。
･2年度は子育て支援に関する講演会を実施。</t>
    <phoneticPr fontId="4"/>
  </si>
  <si>
    <t>ひとり親世帯の子どものための夕焼け里親</t>
    <phoneticPr fontId="4"/>
  </si>
  <si>
    <t>令和4</t>
  </si>
  <si>
    <t>募集方法</t>
    <rPh sb="0" eb="4">
      <t>ボシュウホウホウ</t>
    </rPh>
    <phoneticPr fontId="4"/>
  </si>
  <si>
    <t>例：チラシ</t>
    <rPh sb="0" eb="1">
      <t>レイ</t>
    </rPh>
    <phoneticPr fontId="4"/>
  </si>
  <si>
    <t>おでかけひろば</t>
    <phoneticPr fontId="4"/>
  </si>
  <si>
    <t>１か所あたりの配付部数</t>
    <rPh sb="2" eb="3">
      <t>ショ</t>
    </rPh>
    <rPh sb="7" eb="9">
      <t>ハイフ</t>
    </rPh>
    <rPh sb="9" eb="11">
      <t>ブスウ</t>
    </rPh>
    <phoneticPr fontId="4"/>
  </si>
  <si>
    <t>か所数</t>
    <rPh sb="1" eb="3">
      <t>ショスウ</t>
    </rPh>
    <phoneticPr fontId="4"/>
  </si>
  <si>
    <t>世田谷区教育委員会（申請中）</t>
    <phoneticPr fontId="4"/>
  </si>
  <si>
    <t>〇〇区民会館集会室を予定</t>
    <rPh sb="2" eb="6">
      <t>クミンカイカン</t>
    </rPh>
    <rPh sb="6" eb="9">
      <t>シュウカイシツ</t>
    </rPh>
    <phoneticPr fontId="4"/>
  </si>
  <si>
    <t>子どもの健やかな成長に寄与する地域づくりを行っていくことを目的として、ひとり親家庭支援のための夜の預かりサービスの担い手を育成する。</t>
    <phoneticPr fontId="4"/>
  </si>
  <si>
    <t>ひろばでアンケートを取ったところ、ひろば利用者の近所において、ひとり親世帯の増加が確認されました。　ひとり親に至る理由も、配偶者からのドメスティックバイオレンスによるものなど、親にとって大きな精神的苦痛を伴っています。　また、離婚や死別は子どもにとっても大きな精神的ストレスとなり、さまざまなサポートが必要と考えられます。しかし、そのような人にとって利用しやすいサービスが不足している実態がわかりました。
孤立感を感じる親にとっては、身近な地域の支援者の存在が重要です。また、遅い時間まで働く親が増える中、夕方から夜にかけて子どもの見守りが必要です。しかし、身近な支援者とつながる機会は少なく、子どもの見守りも日中に比べサービスが不足しています。</t>
    <phoneticPr fontId="4"/>
  </si>
  <si>
    <t>・同じ地域で暮らす、子育ての経験者などが支援者となって、家庭的な雰囲気の中で親子を見守る仕組みをつくる。
・地域の身近な支援者と親や、同じ悩みを抱えた親同士などが、つながり交流ができる機会をつくる。
・そのために、支援のためのマニュアル作成と人材育成事業を実施する。</t>
    <phoneticPr fontId="4"/>
  </si>
  <si>
    <r>
      <t xml:space="preserve">事業PR
</t>
    </r>
    <r>
      <rPr>
        <sz val="8"/>
        <rFont val="ＭＳ Ｐゴシック"/>
        <family val="3"/>
        <charset val="128"/>
      </rPr>
      <t>決定後、区の公表資料となります。あらかじめご了承ください。</t>
    </r>
    <phoneticPr fontId="4"/>
  </si>
  <si>
    <t>例：ちらし</t>
    <rPh sb="0" eb="1">
      <t>レイ</t>
    </rPh>
    <phoneticPr fontId="4"/>
  </si>
  <si>
    <t>A4ポスター</t>
    <phoneticPr fontId="4"/>
  </si>
  <si>
    <t>インスタグラム</t>
    <phoneticPr fontId="4"/>
  </si>
  <si>
    <t>-</t>
    <phoneticPr fontId="4"/>
  </si>
  <si>
    <t>・事業に協力してもらう育児支援者のために、専門家の意見を聞き、育児支援マニュアルを作成する。
・ひろばスタッフのほか新たな協力者を募集し、研修を行なう。</t>
    <phoneticPr fontId="4"/>
  </si>
  <si>
    <t>・事業を継続的に実施するとともに、段階、経験別など支援者向け研修の内容を充実させ、定期的に実施していきます。
・利用状況に応じて、子どもの対象年齢の拡大を検討します。また、地域のニーズを踏まえ、実施場所の拡大などを今後の２～３年で行っていきます。
・応募状況を踏まえ、チラシの配布場所の拡大を検討していきます。
・新たな財源としてスポンサーを確保するため、企業等への売り込みを行います。</t>
    <phoneticPr fontId="4"/>
  </si>
  <si>
    <t>有</t>
  </si>
  <si>
    <t>参加者のアンケートや昨年度の事業を振返り、より多くの参加者を募れるよう、周知の方法や実施回数を見直しました。また、○○○の経験者を招き、新たな切り口での研修も行う予定です。</t>
    <phoneticPr fontId="4"/>
  </si>
  <si>
    <t>・年4回（〇月、〇月、〇月、〇月）支援者育成研修を実施し、延べ〇名が参加。
・夜遅くまで働いている利用者の親からは、夕方の時間の預かりサービスがあることで、「育児の負担感が軽減された」との声がよく聞かれました。また、利用者同士や支援者と利用者が交流を図り、情報交換をしている姿が多く見られました。
・当初の目標の、地域の人がつながり合うこと、親の育児負担の軽減することは達成されていると実感しています。
地域の人がつながりあうことで、ひとり親世帯の育児の負担感や不安感を軽減につながったと考えています。</t>
    <rPh sb="193" eb="195">
      <t>ジッカン</t>
    </rPh>
    <phoneticPr fontId="4"/>
  </si>
  <si>
    <t>利用者と支援者それぞれが自主的に助け合う仕組みを作り、事務量や事業経費を軽減することで継続的な事業運営を目指していきたいと考えています。</t>
    <phoneticPr fontId="4"/>
  </si>
  <si>
    <t>会費からの負担金</t>
    <phoneticPr fontId="4"/>
  </si>
  <si>
    <t>利用者負担金　1000円×30人</t>
    <phoneticPr fontId="4"/>
  </si>
  <si>
    <t>講演会用消耗品費</t>
    <phoneticPr fontId="4"/>
  </si>
  <si>
    <t>画用紙、模造紙等</t>
    <phoneticPr fontId="4"/>
  </si>
  <si>
    <t>マニュアル作成　</t>
    <phoneticPr fontId="4"/>
  </si>
  <si>
    <t>200円×400冊×1.10</t>
    <phoneticPr fontId="4"/>
  </si>
  <si>
    <t>チラシ印刷費　</t>
    <phoneticPr fontId="4"/>
  </si>
  <si>
    <t>おでかけひろば（６回分）</t>
    <rPh sb="9" eb="11">
      <t>カイブン</t>
    </rPh>
    <phoneticPr fontId="4"/>
  </si>
  <si>
    <t>児童館（６回分）</t>
    <rPh sb="0" eb="3">
      <t>ジドウカン</t>
    </rPh>
    <rPh sb="5" eb="7">
      <t>カイブン</t>
    </rPh>
    <phoneticPr fontId="4"/>
  </si>
  <si>
    <t>おでかけひろば（１回分）</t>
    <rPh sb="9" eb="11">
      <t>カイブン</t>
    </rPh>
    <phoneticPr fontId="4"/>
  </si>
  <si>
    <t>広報掲示板（１回分）</t>
    <rPh sb="0" eb="5">
      <t>コウホウケイジバン</t>
    </rPh>
    <rPh sb="7" eb="9">
      <t>カイブン</t>
    </rPh>
    <phoneticPr fontId="4"/>
  </si>
  <si>
    <t>ポスター印刷費</t>
    <rPh sb="4" eb="7">
      <t>インサツヒ</t>
    </rPh>
    <phoneticPr fontId="4"/>
  </si>
  <si>
    <t>30円×300枚</t>
    <phoneticPr fontId="4"/>
  </si>
  <si>
    <t>会員人件費</t>
    <rPh sb="0" eb="5">
      <t>カイインジンケンヒ</t>
    </rPh>
    <phoneticPr fontId="4"/>
  </si>
  <si>
    <t>1,200円×1人×3時間×6回</t>
    <rPh sb="5" eb="6">
      <t>エン</t>
    </rPh>
    <rPh sb="8" eb="9">
      <t>ニン</t>
    </rPh>
    <rPh sb="11" eb="13">
      <t>ジカン</t>
    </rPh>
    <rPh sb="15" eb="16">
      <t>カイ</t>
    </rPh>
    <phoneticPr fontId="4"/>
  </si>
  <si>
    <t>1,200円×1人×2時間×3回</t>
    <rPh sb="5" eb="6">
      <t>エン</t>
    </rPh>
    <rPh sb="8" eb="9">
      <t>ニン</t>
    </rPh>
    <rPh sb="11" eb="13">
      <t>ジカン</t>
    </rPh>
    <rPh sb="15" eb="16">
      <t>カイ</t>
    </rPh>
    <phoneticPr fontId="4"/>
  </si>
  <si>
    <t>40円×15枚</t>
    <rPh sb="2" eb="3">
      <t>エン</t>
    </rPh>
    <rPh sb="6" eb="7">
      <t>マイ</t>
    </rPh>
    <phoneticPr fontId="4"/>
  </si>
  <si>
    <t>研修会場費</t>
    <phoneticPr fontId="4"/>
  </si>
  <si>
    <t>2500円×6回</t>
    <phoneticPr fontId="4"/>
  </si>
  <si>
    <t>5,000円×2時間×6回</t>
    <phoneticPr fontId="4"/>
  </si>
  <si>
    <t>育成研修講師謝礼(交通費を含む）</t>
    <phoneticPr fontId="4"/>
  </si>
  <si>
    <t>マニュアル作成指導者謝礼</t>
    <phoneticPr fontId="4"/>
  </si>
  <si>
    <t>2,500円×4時間</t>
    <phoneticPr fontId="4"/>
  </si>
  <si>
    <t>チラシ送付用切手代</t>
    <phoneticPr fontId="4"/>
  </si>
  <si>
    <r>
      <t>その他（</t>
    </r>
    <r>
      <rPr>
        <b/>
        <sz val="11"/>
        <color rgb="FFFF0000"/>
        <rFont val="ＭＳ Ｐ明朝"/>
        <family val="1"/>
        <charset val="128"/>
      </rPr>
      <t>郵便料</t>
    </r>
    <r>
      <rPr>
        <b/>
        <sz val="11"/>
        <rFont val="ＭＳ Ｐ明朝"/>
        <family val="1"/>
        <charset val="128"/>
      </rPr>
      <t>）</t>
    </r>
    <rPh sb="2" eb="3">
      <t>タ</t>
    </rPh>
    <rPh sb="4" eb="7">
      <t>ユウビンリョウ</t>
    </rPh>
    <phoneticPr fontId="4"/>
  </si>
  <si>
    <t>84円×500枚</t>
    <phoneticPr fontId="4"/>
  </si>
  <si>
    <t>NO</t>
  </si>
  <si>
    <t>実施月日・時間</t>
    <rPh sb="0" eb="2">
      <t>ジッシ</t>
    </rPh>
    <rPh sb="2" eb="4">
      <t>ガッピ</t>
    </rPh>
    <rPh sb="5" eb="7">
      <t>ジカン</t>
    </rPh>
    <phoneticPr fontId="45"/>
  </si>
  <si>
    <t>名称</t>
  </si>
  <si>
    <t>内容</t>
  </si>
  <si>
    <t>場所</t>
  </si>
  <si>
    <t>備考</t>
    <phoneticPr fontId="45"/>
  </si>
  <si>
    <t>例</t>
    <rPh sb="0" eb="1">
      <t>レイ</t>
    </rPh>
    <phoneticPr fontId="45"/>
  </si>
  <si>
    <t>第１回多胎児ママ・パパの交流会</t>
    <rPh sb="0" eb="1">
      <t>ダイ</t>
    </rPh>
    <rPh sb="2" eb="3">
      <t>カイ</t>
    </rPh>
    <rPh sb="3" eb="6">
      <t>タタイジ</t>
    </rPh>
    <rPh sb="12" eb="15">
      <t>コウリュウカイ</t>
    </rPh>
    <phoneticPr fontId="45"/>
  </si>
  <si>
    <t>情報交換会</t>
    <rPh sb="0" eb="5">
      <t>ジョウホウコウカンカイ</t>
    </rPh>
    <phoneticPr fontId="45"/>
  </si>
  <si>
    <t>●●ひろば</t>
    <phoneticPr fontId="45"/>
  </si>
  <si>
    <t>～</t>
    <phoneticPr fontId="45"/>
  </si>
  <si>
    <t>ｖ</t>
    <phoneticPr fontId="45"/>
  </si>
  <si>
    <t>参加費</t>
    <phoneticPr fontId="4"/>
  </si>
  <si>
    <t>1回あたりの収入</t>
    <rPh sb="1" eb="2">
      <t>カイ</t>
    </rPh>
    <rPh sb="6" eb="8">
      <t>シュウニュウ</t>
    </rPh>
    <phoneticPr fontId="4"/>
  </si>
  <si>
    <t>講師</t>
    <rPh sb="0" eb="2">
      <t>コウシ</t>
    </rPh>
    <phoneticPr fontId="4"/>
  </si>
  <si>
    <t>ボランティア</t>
    <phoneticPr fontId="4"/>
  </si>
  <si>
    <t>大人</t>
    <rPh sb="0" eb="2">
      <t>オトナ</t>
    </rPh>
    <phoneticPr fontId="4"/>
  </si>
  <si>
    <t>子ども</t>
    <rPh sb="0" eb="1">
      <t>コ</t>
    </rPh>
    <phoneticPr fontId="4"/>
  </si>
  <si>
    <t>1組あたり</t>
  </si>
  <si>
    <t>人</t>
    <phoneticPr fontId="4"/>
  </si>
  <si>
    <t>大人1人あたり</t>
  </si>
  <si>
    <t>子ども1人あたり</t>
  </si>
  <si>
    <t>講師・スタッフ人数内訳</t>
    <rPh sb="0" eb="2">
      <t>コウシ</t>
    </rPh>
    <rPh sb="7" eb="9">
      <t>ニンズウ</t>
    </rPh>
    <rPh sb="9" eb="11">
      <t>ウチワケ</t>
    </rPh>
    <phoneticPr fontId="4"/>
  </si>
  <si>
    <t>参加者数</t>
    <phoneticPr fontId="4"/>
  </si>
  <si>
    <r>
      <t>助成事業実施スケジュール  一覧表</t>
    </r>
    <r>
      <rPr>
        <sz val="12"/>
        <color theme="1"/>
        <rFont val="ＭＳ Ｐゴシック"/>
        <family val="3"/>
        <charset val="128"/>
        <scheme val="minor"/>
      </rPr>
      <t>（※会議、打合せ等も含む）</t>
    </r>
    <phoneticPr fontId="45"/>
  </si>
  <si>
    <t>タイムスケジュール</t>
    <phoneticPr fontId="4"/>
  </si>
  <si>
    <t>イベント名：</t>
    <rPh sb="4" eb="5">
      <t>メイ</t>
    </rPh>
    <phoneticPr fontId="4"/>
  </si>
  <si>
    <t>時間</t>
    <rPh sb="0" eb="2">
      <t>ジカン</t>
    </rPh>
    <phoneticPr fontId="45"/>
  </si>
  <si>
    <t>備考</t>
    <phoneticPr fontId="4"/>
  </si>
  <si>
    <t>実施内容</t>
    <rPh sb="0" eb="4">
      <t>ジッシナイヨウ</t>
    </rPh>
    <phoneticPr fontId="4"/>
  </si>
  <si>
    <r>
      <rPr>
        <b/>
        <sz val="11"/>
        <rFont val="ＭＳ Ｐゴシック"/>
        <family val="3"/>
        <charset val="128"/>
      </rPr>
      <t>講演会やイベント等の各回のタイムスケジュールが分かるように入力してください。</t>
    </r>
    <r>
      <rPr>
        <sz val="11"/>
        <rFont val="ＭＳ Ｐゴシック"/>
        <family val="3"/>
        <charset val="128"/>
      </rPr>
      <t xml:space="preserve">
※各回のタイムスケジュールや実施内容が同じであれば、１つだけ入力してください。</t>
    </r>
    <rPh sb="29" eb="31">
      <t>ニュウリョク</t>
    </rPh>
    <rPh sb="40" eb="42">
      <t>カクカイ</t>
    </rPh>
    <rPh sb="53" eb="55">
      <t>ジッシ</t>
    </rPh>
    <rPh sb="55" eb="57">
      <t>ナイヨウ</t>
    </rPh>
    <rPh sb="58" eb="59">
      <t>オナ</t>
    </rPh>
    <rPh sb="69" eb="71">
      <t>ニュウリョク</t>
    </rPh>
    <phoneticPr fontId="4"/>
  </si>
  <si>
    <t>日にち：</t>
    <phoneticPr fontId="4"/>
  </si>
  <si>
    <t>同じ内容で複数回実施する場合はチェック</t>
    <rPh sb="0" eb="1">
      <t>オナ</t>
    </rPh>
    <rPh sb="2" eb="4">
      <t>ナイヨウ</t>
    </rPh>
    <rPh sb="5" eb="8">
      <t>フクスウカイ</t>
    </rPh>
    <rPh sb="8" eb="10">
      <t>ジッシ</t>
    </rPh>
    <rPh sb="12" eb="14">
      <t>バアイ</t>
    </rPh>
    <phoneticPr fontId="4"/>
  </si>
  <si>
    <t>講師打合せ</t>
    <phoneticPr fontId="4"/>
  </si>
  <si>
    <t xml:space="preserve">第1回 支援者育成研修の実施
</t>
    <phoneticPr fontId="4"/>
  </si>
  <si>
    <t>第2回 支援者育成研修の実施</t>
    <phoneticPr fontId="4"/>
  </si>
  <si>
    <t>第3回 支援者育成研修の実施</t>
    <phoneticPr fontId="4"/>
  </si>
  <si>
    <t>第１回、２回の研修に向けた打ち合わせ</t>
    <rPh sb="0" eb="1">
      <t>ダイ</t>
    </rPh>
    <rPh sb="2" eb="3">
      <t>カイ</t>
    </rPh>
    <rPh sb="5" eb="6">
      <t>カイ</t>
    </rPh>
    <rPh sb="7" eb="9">
      <t>ケンシュウ</t>
    </rPh>
    <rPh sb="10" eb="11">
      <t>ム</t>
    </rPh>
    <rPh sb="13" eb="14">
      <t>ウ</t>
    </rPh>
    <rPh sb="15" eb="16">
      <t>ア</t>
    </rPh>
    <phoneticPr fontId="4"/>
  </si>
  <si>
    <t>第3回の研修に向けた打ち合わせ</t>
    <phoneticPr fontId="4"/>
  </si>
  <si>
    <t>支援者としての在り方について</t>
    <rPh sb="0" eb="3">
      <t>シエンシャ</t>
    </rPh>
    <rPh sb="7" eb="8">
      <t>ア</t>
    </rPh>
    <rPh sb="9" eb="10">
      <t>カタ</t>
    </rPh>
    <phoneticPr fontId="4"/>
  </si>
  <si>
    <t>子育て事情について</t>
    <rPh sb="0" eb="2">
      <t>コソダ</t>
    </rPh>
    <rPh sb="3" eb="5">
      <t>ジジョウ</t>
    </rPh>
    <phoneticPr fontId="4"/>
  </si>
  <si>
    <t>○○区民センター
○会議室</t>
    <phoneticPr fontId="4"/>
  </si>
  <si>
    <t>〇〇区民会館
集会室</t>
    <rPh sb="2" eb="6">
      <t>クミンカイカン</t>
    </rPh>
    <rPh sb="7" eb="10">
      <t>シュウカイシツ</t>
    </rPh>
    <phoneticPr fontId="4"/>
  </si>
  <si>
    <t>〇〇区民会館
集会室</t>
    <phoneticPr fontId="4"/>
  </si>
  <si>
    <t>親子講座</t>
    <rPh sb="0" eb="2">
      <t>オヤコ</t>
    </rPh>
    <rPh sb="2" eb="4">
      <t>コウザ</t>
    </rPh>
    <phoneticPr fontId="4"/>
  </si>
  <si>
    <t>パターン別</t>
    <rPh sb="4" eb="5">
      <t>ベツ</t>
    </rPh>
    <phoneticPr fontId="4"/>
  </si>
  <si>
    <t>親と子どもがセットで参加費500円の場合or親のみ参加費500円がかかり、子どもは無料の場合</t>
    <phoneticPr fontId="4"/>
  </si>
  <si>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4"/>
  </si>
  <si>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4"/>
  </si>
  <si>
    <t>親が参加費500円、子どもが200円の場合</t>
    <rPh sb="0" eb="1">
      <t>オヤ</t>
    </rPh>
    <rPh sb="2" eb="5">
      <t>サンカヒ</t>
    </rPh>
    <rPh sb="8" eb="9">
      <t>エン</t>
    </rPh>
    <rPh sb="10" eb="11">
      <t>コ</t>
    </rPh>
    <rPh sb="17" eb="18">
      <t>エン</t>
    </rPh>
    <rPh sb="19" eb="21">
      <t>バアイ</t>
    </rPh>
    <phoneticPr fontId="4"/>
  </si>
  <si>
    <t>子ども１人につき、参加費200円の場合</t>
    <rPh sb="0" eb="1">
      <t>コ</t>
    </rPh>
    <rPh sb="4" eb="5">
      <t>ニン</t>
    </rPh>
    <rPh sb="9" eb="11">
      <t>サンカ</t>
    </rPh>
    <rPh sb="11" eb="12">
      <t>ヒ</t>
    </rPh>
    <rPh sb="15" eb="16">
      <t>エン</t>
    </rPh>
    <rPh sb="17" eb="19">
      <t>バアイ</t>
    </rPh>
    <phoneticPr fontId="4"/>
  </si>
  <si>
    <t>講師：○○ ○○
※(予定)交渉中</t>
    <phoneticPr fontId="4"/>
  </si>
  <si>
    <t>会員集合、準備</t>
    <phoneticPr fontId="4"/>
  </si>
  <si>
    <t>受付</t>
    <phoneticPr fontId="4"/>
  </si>
  <si>
    <t>研修「○○○○について」
講師：○○　○○</t>
    <phoneticPr fontId="4"/>
  </si>
  <si>
    <t>研修終了</t>
    <phoneticPr fontId="4"/>
  </si>
  <si>
    <t>片付け</t>
    <phoneticPr fontId="4"/>
  </si>
  <si>
    <t>会員解散</t>
    <phoneticPr fontId="4"/>
  </si>
  <si>
    <t>第１回　支援者育成研修の実施</t>
    <phoneticPr fontId="4"/>
  </si>
  <si>
    <t>書類</t>
    <rPh sb="0" eb="2">
      <t>ショルイ</t>
    </rPh>
    <phoneticPr fontId="54"/>
  </si>
  <si>
    <t>確認事項</t>
    <rPh sb="0" eb="4">
      <t>カクニンジコウ</t>
    </rPh>
    <phoneticPr fontId="54"/>
  </si>
  <si>
    <t>チェック</t>
    <phoneticPr fontId="54"/>
  </si>
  <si>
    <t>メモ</t>
    <phoneticPr fontId="54"/>
  </si>
  <si>
    <t>各提出書類</t>
    <phoneticPr fontId="54"/>
  </si>
  <si>
    <t>書類・添付資料は揃っていますか？</t>
    <phoneticPr fontId="45"/>
  </si>
  <si>
    <t>その他</t>
    <rPh sb="2" eb="3">
      <t>タ</t>
    </rPh>
    <phoneticPr fontId="45"/>
  </si>
  <si>
    <t>担当から問い合わせる場合があります。</t>
    <phoneticPr fontId="45"/>
  </si>
  <si>
    <t>申請する助成上限額を選択してください。</t>
    <rPh sb="0" eb="2">
      <t>シンセイ</t>
    </rPh>
    <rPh sb="4" eb="9">
      <t>ジョセイジョウゲンガク</t>
    </rPh>
    <rPh sb="10" eb="12">
      <t>センタク</t>
    </rPh>
    <phoneticPr fontId="4"/>
  </si>
  <si>
    <t>上限額：</t>
    <rPh sb="0" eb="3">
      <t>ジョウゲンガク</t>
    </rPh>
    <phoneticPr fontId="4"/>
  </si>
  <si>
    <t>交付申請書</t>
    <rPh sb="0" eb="5">
      <t>コウフシンセイショ</t>
    </rPh>
    <phoneticPr fontId="54"/>
  </si>
  <si>
    <t>助成事業執行計画書</t>
    <rPh sb="4" eb="9">
      <t>シッコウケイカクショ</t>
    </rPh>
    <phoneticPr fontId="45"/>
  </si>
  <si>
    <t>助成金計算書</t>
    <rPh sb="0" eb="3">
      <t>ジョセイキン</t>
    </rPh>
    <rPh sb="3" eb="6">
      <t>ケイサンショ</t>
    </rPh>
    <phoneticPr fontId="54"/>
  </si>
  <si>
    <t>助成事業実施スケジュール</t>
    <rPh sb="0" eb="4">
      <t>ジョセイジギョウ</t>
    </rPh>
    <rPh sb="4" eb="6">
      <t>ジッシ</t>
    </rPh>
    <phoneticPr fontId="54"/>
  </si>
  <si>
    <t>タイムスケジュール</t>
    <phoneticPr fontId="54"/>
  </si>
  <si>
    <t>会員名簿</t>
    <rPh sb="0" eb="2">
      <t>カイイン</t>
    </rPh>
    <rPh sb="2" eb="4">
      <t>メイボ</t>
    </rPh>
    <phoneticPr fontId="54"/>
  </si>
  <si>
    <t>会則・定款、約款等</t>
    <phoneticPr fontId="4"/>
  </si>
  <si>
    <t>過去の活動内容が分かる書類</t>
    <phoneticPr fontId="4"/>
  </si>
  <si>
    <t>会員数の要件は満たされていますか？</t>
    <phoneticPr fontId="4"/>
  </si>
  <si>
    <t>活動目的や活動実績は具体的に書かれていて、助成事業の目的に沿った事業内容になっていますか？</t>
    <rPh sb="14" eb="15">
      <t>カ</t>
    </rPh>
    <phoneticPr fontId="4"/>
  </si>
  <si>
    <t>団体全体の収支ではありません。
助成対象外の経費が含まれていませんか？</t>
    <phoneticPr fontId="4"/>
  </si>
  <si>
    <t>申請書類の元データを保管しましたか？</t>
    <rPh sb="0" eb="3">
      <t>シンセイショ</t>
    </rPh>
    <rPh sb="5" eb="6">
      <t>モト</t>
    </rPh>
    <phoneticPr fontId="45"/>
  </si>
  <si>
    <t>補足：</t>
    <rPh sb="0" eb="2">
      <t>ホソク</t>
    </rPh>
    <phoneticPr fontId="4"/>
  </si>
  <si>
    <t>第２回、第３回も同一のタイムスケジュールで実施（第３回は午後）</t>
    <phoneticPr fontId="4"/>
  </si>
  <si>
    <t>同じスケジュールで複数回実施する場合はチェック</t>
    <rPh sb="0" eb="1">
      <t>オナ</t>
    </rPh>
    <rPh sb="9" eb="11">
      <t>フクスウ</t>
    </rPh>
    <rPh sb="11" eb="12">
      <t>カイ</t>
    </rPh>
    <rPh sb="12" eb="14">
      <t>ジッシ</t>
    </rPh>
    <rPh sb="16" eb="18">
      <t>バアイ</t>
    </rPh>
    <phoneticPr fontId="4"/>
  </si>
  <si>
    <t>事業責任者
※住所、電話番号、Eメールは公開しません。</t>
    <rPh sb="0" eb="5">
      <t>ジギョウセキニンシャ</t>
    </rPh>
    <phoneticPr fontId="4"/>
  </si>
  <si>
    <t>提出書類/助成上限額（該当金額に〇をしてください）</t>
    <rPh sb="0" eb="4">
      <t>テイシュツショルイ</t>
    </rPh>
    <phoneticPr fontId="4"/>
  </si>
  <si>
    <t>左記年度の書類がない場合、提出できる直近3年分を添付してください。</t>
    <rPh sb="0" eb="2">
      <t>サキ</t>
    </rPh>
    <rPh sb="2" eb="4">
      <t>ネンド</t>
    </rPh>
    <rPh sb="5" eb="7">
      <t>ショルイ</t>
    </rPh>
    <rPh sb="10" eb="12">
      <t>バアイ</t>
    </rPh>
    <rPh sb="13" eb="15">
      <t>テイシュツ</t>
    </rPh>
    <rPh sb="18" eb="20">
      <t>チョッキン</t>
    </rPh>
    <rPh sb="21" eb="23">
      <t>ネンブン</t>
    </rPh>
    <rPh sb="24" eb="26">
      <t>テンプ</t>
    </rPh>
    <phoneticPr fontId="4"/>
  </si>
  <si>
    <t>左記年度の書類がない場合、提出できる直近3年分を添付してください。</t>
    <phoneticPr fontId="4"/>
  </si>
  <si>
    <t>1組あたり</t>
    <rPh sb="1" eb="2">
      <t>クミ</t>
    </rPh>
    <phoneticPr fontId="4"/>
  </si>
  <si>
    <t>設立時総会の議事録など、団体の発足（活動開始）年月日が分かる書類</t>
    <rPh sb="0" eb="3">
      <t>セツリツジ</t>
    </rPh>
    <rPh sb="3" eb="5">
      <t>ソウカイ</t>
    </rPh>
    <rPh sb="6" eb="9">
      <t>ギジロク</t>
    </rPh>
    <rPh sb="12" eb="14">
      <t>ダンタイ</t>
    </rPh>
    <rPh sb="15" eb="17">
      <t>ホッソク</t>
    </rPh>
    <rPh sb="18" eb="20">
      <t>カツドウ</t>
    </rPh>
    <rPh sb="20" eb="22">
      <t>カイシ</t>
    </rPh>
    <rPh sb="23" eb="26">
      <t>ネンガッピ</t>
    </rPh>
    <rPh sb="27" eb="28">
      <t>ワ</t>
    </rPh>
    <rPh sb="30" eb="32">
      <t>ショルイ</t>
    </rPh>
    <phoneticPr fontId="4"/>
  </si>
  <si>
    <t>子ども・子育て地域活動支援助成金　交付申請チェックシート</t>
    <rPh sb="0" eb="1">
      <t>コ</t>
    </rPh>
    <rPh sb="4" eb="6">
      <t>コソダ</t>
    </rPh>
    <rPh sb="7" eb="9">
      <t>チイキ</t>
    </rPh>
    <rPh sb="9" eb="11">
      <t>カツドウ</t>
    </rPh>
    <rPh sb="11" eb="13">
      <t>シエン</t>
    </rPh>
    <rPh sb="13" eb="16">
      <t>ジョセイキン</t>
    </rPh>
    <rPh sb="17" eb="21">
      <t>コウフシンセイ</t>
    </rPh>
    <phoneticPr fontId="54"/>
  </si>
  <si>
    <t>令和7年度年度の事業計画書</t>
    <rPh sb="0" eb="2">
      <t>レイワ</t>
    </rPh>
    <rPh sb="3" eb="5">
      <t>ネンド</t>
    </rPh>
    <phoneticPr fontId="4"/>
  </si>
  <si>
    <t>令和7年度の予算が分かる書類</t>
    <rPh sb="0" eb="2">
      <t>レイワ</t>
    </rPh>
    <phoneticPr fontId="4"/>
  </si>
  <si>
    <t>令和6年度の事業報告書</t>
    <phoneticPr fontId="4"/>
  </si>
  <si>
    <t>令和6年度の決算書または会計報告等、収支が分かる書類</t>
    <phoneticPr fontId="4"/>
  </si>
  <si>
    <t>令和6年度、5年度、4年度の事業報告書</t>
    <phoneticPr fontId="4"/>
  </si>
  <si>
    <t>令和6年度、5年度、4年度の決算書または会計報告等、収支が分かる書類</t>
    <phoneticPr fontId="4"/>
  </si>
  <si>
    <t>世田谷区子ども・子育て地域活動支援助成金交付申請書</t>
    <phoneticPr fontId="4"/>
  </si>
  <si>
    <t>　　　　　世田谷区子ども・子育て地域活動支援助成金の交付を受けたいので、関係書類を
　　　　添付して下記のとおり申請いたします。</t>
    <rPh sb="56" eb="58">
      <t>シンセイ</t>
    </rPh>
    <phoneticPr fontId="4"/>
  </si>
  <si>
    <t xml:space="preserve">７　過去において世田谷区子ども・子育て地域活動支援助成金（旧：子ども基金）を受けた事の有無							</t>
    <phoneticPr fontId="4"/>
  </si>
  <si>
    <t>今回申請する事業において、過去に子ども・子育て地域活動支援（旧：子ども基金）の助成を受けたことがある場合、その事業名と助成回数</t>
    <phoneticPr fontId="4"/>
  </si>
  <si>
    <t>子ども・子育て地域活動支援助成金以外の財源
※該当するものに〇をつけてください。</t>
    <rPh sb="0" eb="1">
      <t>コ</t>
    </rPh>
    <rPh sb="4" eb="6">
      <t>コソダ</t>
    </rPh>
    <rPh sb="7" eb="9">
      <t>チイキ</t>
    </rPh>
    <rPh sb="9" eb="11">
      <t>カツドウ</t>
    </rPh>
    <rPh sb="11" eb="13">
      <t>シエン</t>
    </rPh>
    <rPh sb="13" eb="16">
      <t>ジョセイキン</t>
    </rPh>
    <rPh sb="16" eb="18">
      <t>イガイ</t>
    </rPh>
    <rPh sb="19" eb="21">
      <t>ザイゲン</t>
    </rPh>
    <rPh sb="23" eb="25">
      <t>ガイトウ</t>
    </rPh>
    <phoneticPr fontId="4"/>
  </si>
  <si>
    <t>【過去に同一事業で子ども・子育て地域活動支援（旧：子ども基金）の助成を受けたことがある団体のみご記入ください】</t>
    <rPh sb="23" eb="24">
      <t>キュウ</t>
    </rPh>
    <rPh sb="25" eb="26">
      <t>コ</t>
    </rPh>
    <phoneticPr fontId="4"/>
  </si>
  <si>
    <t>世田谷区子ども・子育て地域活動支援</t>
    <rPh sb="0" eb="4">
      <t>セタガヤク</t>
    </rPh>
    <rPh sb="4" eb="5">
      <t>コ</t>
    </rPh>
    <rPh sb="8" eb="10">
      <t>コソダ</t>
    </rPh>
    <rPh sb="11" eb="13">
      <t>チイキ</t>
    </rPh>
    <rPh sb="13" eb="15">
      <t>カツドウ</t>
    </rPh>
    <rPh sb="15" eb="17">
      <t>シエン</t>
    </rPh>
    <phoneticPr fontId="4"/>
  </si>
  <si>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4"/>
  </si>
  <si>
    <t>子ども・子育て地域活動支援連絡担当者</t>
    <rPh sb="0" eb="1">
      <t>コ</t>
    </rPh>
    <rPh sb="4" eb="6">
      <t>コソダ</t>
    </rPh>
    <rPh sb="7" eb="9">
      <t>チイキ</t>
    </rPh>
    <rPh sb="9" eb="11">
      <t>カツドウ</t>
    </rPh>
    <rPh sb="11" eb="13">
      <t>シエン</t>
    </rPh>
    <rPh sb="13" eb="15">
      <t>レンラク</t>
    </rPh>
    <rPh sb="15" eb="18">
      <t>タントウシャ</t>
    </rPh>
    <phoneticPr fontId="4"/>
  </si>
  <si>
    <r>
      <t>　　　　　</t>
    </r>
    <r>
      <rPr>
        <sz val="11"/>
        <rFont val="ＭＳ Ｐゴシック"/>
        <family val="3"/>
        <charset val="128"/>
      </rPr>
      <t>世田谷区子ども・子育て地域活動支援助成金の交付を受けたいので、関係書類を
　　　　添付して下記のとおり申請いたします</t>
    </r>
    <rPh sb="56" eb="58">
      <t>シンセイ</t>
    </rPh>
    <phoneticPr fontId="4"/>
  </si>
  <si>
    <r>
      <t>７　過去において</t>
    </r>
    <r>
      <rPr>
        <sz val="11"/>
        <rFont val="ＭＳ Ｐゴシック"/>
        <family val="3"/>
        <charset val="128"/>
      </rPr>
      <t>世田谷区子ども・子育て地域活動支援助成金（旧：子ども基金）を受けた事の有無</t>
    </r>
    <rPh sb="2" eb="4">
      <t>カコ</t>
    </rPh>
    <rPh sb="8" eb="11">
      <t>セタガヤ</t>
    </rPh>
    <rPh sb="11" eb="12">
      <t>ク</t>
    </rPh>
    <rPh sb="12" eb="13">
      <t>コ</t>
    </rPh>
    <rPh sb="16" eb="18">
      <t>コソダ</t>
    </rPh>
    <rPh sb="19" eb="21">
      <t>チイキ</t>
    </rPh>
    <rPh sb="21" eb="23">
      <t>カツドウ</t>
    </rPh>
    <rPh sb="23" eb="25">
      <t>シエン</t>
    </rPh>
    <rPh sb="25" eb="27">
      <t>ジョセイ</t>
    </rPh>
    <rPh sb="27" eb="28">
      <t>キン</t>
    </rPh>
    <rPh sb="29" eb="30">
      <t>キュウ</t>
    </rPh>
    <rPh sb="31" eb="32">
      <t>コ</t>
    </rPh>
    <rPh sb="34" eb="36">
      <t>キキン</t>
    </rPh>
    <rPh sb="38" eb="39">
      <t>ウ</t>
    </rPh>
    <rPh sb="41" eb="42">
      <t>コト</t>
    </rPh>
    <rPh sb="43" eb="45">
      <t>ウム</t>
    </rPh>
    <phoneticPr fontId="4"/>
  </si>
  <si>
    <r>
      <t>今回申請する事業において、過去に</t>
    </r>
    <r>
      <rPr>
        <sz val="11"/>
        <rFont val="ＭＳ Ｐゴシック"/>
        <family val="3"/>
        <charset val="128"/>
      </rPr>
      <t>子ども・子育て地域活動支援（旧：子ども基金）の助成を受けたことがある場合、その事業名と助成回数</t>
    </r>
    <rPh sb="30" eb="31">
      <t>キュウ</t>
    </rPh>
    <phoneticPr fontId="4"/>
  </si>
  <si>
    <r>
      <rPr>
        <sz val="11"/>
        <rFont val="ＭＳ Ｐゴシック"/>
        <family val="3"/>
        <charset val="128"/>
      </rPr>
      <t>子ども・子育て地域活動支援助成金以外の財源
※該当するものに〇をつけてください。</t>
    </r>
    <rPh sb="0" eb="1">
      <t>コ</t>
    </rPh>
    <rPh sb="4" eb="6">
      <t>コソダ</t>
    </rPh>
    <rPh sb="7" eb="9">
      <t>チイキ</t>
    </rPh>
    <rPh sb="9" eb="11">
      <t>カツドウ</t>
    </rPh>
    <rPh sb="11" eb="13">
      <t>シエン</t>
    </rPh>
    <rPh sb="13" eb="15">
      <t>ナリキン</t>
    </rPh>
    <rPh sb="15" eb="17">
      <t>イガイ</t>
    </rPh>
    <rPh sb="18" eb="20">
      <t>ザイゲン</t>
    </rPh>
    <rPh sb="22" eb="24">
      <t>ガイトウ</t>
    </rPh>
    <phoneticPr fontId="4"/>
  </si>
  <si>
    <r>
      <t>【過去に同一事業で</t>
    </r>
    <r>
      <rPr>
        <sz val="11"/>
        <rFont val="ＭＳ Ｐゴシック"/>
        <family val="3"/>
        <charset val="128"/>
      </rPr>
      <t>子ども・子育て地域活動支援（旧：子ども基金）の助成を受けたことがある団体のみご記入ください】</t>
    </r>
    <rPh sb="23" eb="24">
      <t>キュウ</t>
    </rPh>
    <rPh sb="25" eb="26">
      <t>コ</t>
    </rPh>
    <rPh sb="28" eb="30">
      <t>キキン</t>
    </rPh>
    <phoneticPr fontId="4"/>
  </si>
  <si>
    <r>
      <t>前回の</t>
    </r>
    <r>
      <rPr>
        <sz val="11"/>
        <rFont val="ＭＳ Ｐゴシック"/>
        <family val="3"/>
        <charset val="128"/>
      </rPr>
      <t>子ども・子育て地域活動支援（旧子ども基金）助成事業について</t>
    </r>
    <rPh sb="17" eb="18">
      <t>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</si>
</sst>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ggge&quot;年&quot;m&quot;月&quot;d&quot;日&quot;;@" x16r2:formatCode16="[$-ja-JP-x-gannen]ggge&quot;年&quot;m&quot;月&quot;d&quot;日&quot;;@"/>
    <numFmt numFmtId="179" formatCode="#,###&quot;円&quot;"/>
    <numFmt numFmtId="180" formatCode="#,###&quot;万円&quot;"/>
    <numFmt numFmtId="181" formatCode="#,###&quot;名&quot;"/>
    <numFmt numFmtId="182" formatCode="#,###&quot;回&quot;"/>
    <numFmt numFmtId="183" formatCode="#,###&quot;枚&quot;"/>
    <numFmt numFmtId="184" formatCode="#,###&quot;か所&quot;"/>
    <numFmt numFmtId="185" formatCode="#,###&quot;部&quot;"/>
    <numFmt numFmtId="186" formatCode="#,###&quot;人&quot;"/>
    <numFmt numFmtId="187" formatCode="h&quot;時&quot;mm&quot;分&quot;;@"/>
    <numFmt numFmtId="188" formatCode="0_);[Red]\(0\)"/>
    <numFmt numFmtId="189" formatCode="#,##0&quot;円&quot;"/>
  </numFmts>
  <fonts count="65">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b/>
      <sz val="18"/>
      <name val="ＭＳ Ｐゴシック"/>
      <family val="3"/>
      <charset val="128"/>
    </font>
    <font>
      <b/>
      <sz val="12"/>
      <name val="ＭＳ Ｐゴシック"/>
      <family val="3"/>
      <charset val="128"/>
    </font>
    <font>
      <b/>
      <sz val="10"/>
      <name val="ＭＳ Ｐゴシック"/>
      <family val="3"/>
      <charset val="128"/>
    </font>
    <font>
      <b/>
      <i/>
      <sz val="12"/>
      <name val="ＭＳ Ｐゴシック"/>
      <family val="3"/>
      <charset val="128"/>
    </font>
    <font>
      <i/>
      <sz val="12"/>
      <name val="ＭＳ Ｐゴシック"/>
      <family val="3"/>
      <charset val="128"/>
    </font>
    <font>
      <sz val="12"/>
      <name val="ＭＳ 明朝"/>
      <family val="1"/>
      <charset val="128"/>
    </font>
    <font>
      <i/>
      <sz val="12"/>
      <name val="ＭＳ 明朝"/>
      <family val="1"/>
      <charset val="128"/>
    </font>
    <font>
      <i/>
      <sz val="11"/>
      <name val="ＭＳ 明朝"/>
      <family val="1"/>
      <charset val="128"/>
    </font>
    <font>
      <i/>
      <sz val="12"/>
      <name val="ＭＳ Ｐ明朝"/>
      <family val="1"/>
      <charset val="128"/>
    </font>
    <font>
      <sz val="9"/>
      <name val="ＭＳ 明朝"/>
      <family val="1"/>
      <charset val="128"/>
    </font>
    <font>
      <i/>
      <sz val="9"/>
      <name val="ＭＳ 明朝"/>
      <family val="1"/>
      <charset val="128"/>
    </font>
    <font>
      <sz val="9"/>
      <name val="ＭＳ Ｐゴシック"/>
      <family val="3"/>
      <charset val="128"/>
    </font>
    <font>
      <b/>
      <sz val="11"/>
      <name val="ＭＳ Ｐ明朝"/>
      <family val="1"/>
      <charset val="128"/>
    </font>
    <font>
      <b/>
      <i/>
      <sz val="11"/>
      <name val="ＭＳ Ｐゴシック"/>
      <family val="3"/>
      <charset val="128"/>
    </font>
    <font>
      <b/>
      <sz val="10"/>
      <name val="ＭＳ 明朝"/>
      <family val="1"/>
      <charset val="128"/>
    </font>
    <font>
      <sz val="8.5"/>
      <name val="ＭＳ Ｐゴシック"/>
      <family val="3"/>
      <charset val="128"/>
    </font>
    <font>
      <sz val="10"/>
      <name val="HG丸ｺﾞｼｯｸM-PRO"/>
      <family val="3"/>
      <charset val="128"/>
    </font>
    <font>
      <i/>
      <sz val="10"/>
      <name val="ＭＳ Ｐ明朝"/>
      <family val="1"/>
      <charset val="128"/>
    </font>
    <font>
      <i/>
      <sz val="10"/>
      <name val="ＭＳ 明朝"/>
      <family val="1"/>
      <charset val="128"/>
    </font>
    <font>
      <b/>
      <sz val="16"/>
      <name val="ＭＳ Ｐゴシック"/>
      <family val="3"/>
      <charset val="128"/>
    </font>
    <font>
      <b/>
      <sz val="9"/>
      <color indexed="81"/>
      <name val="MS P ゴシック"/>
      <family val="3"/>
      <charset val="128"/>
    </font>
    <font>
      <b/>
      <sz val="11"/>
      <color rgb="FFFF0000"/>
      <name val="ＭＳ Ｐゴシック"/>
      <family val="3"/>
      <charset val="128"/>
    </font>
    <font>
      <u/>
      <sz val="11"/>
      <color theme="10"/>
      <name val="ＭＳ Ｐゴシック"/>
      <family val="3"/>
      <charset val="128"/>
    </font>
    <font>
      <sz val="9"/>
      <color indexed="81"/>
      <name val="MS P ゴシック"/>
      <family val="3"/>
      <charset val="128"/>
    </font>
    <font>
      <b/>
      <sz val="11"/>
      <name val="ＭＳ Ｐゴシック"/>
      <family val="3"/>
      <charset val="128"/>
    </font>
    <font>
      <b/>
      <sz val="14"/>
      <name val="ＭＳ Ｐゴシック"/>
      <family val="3"/>
      <charset val="128"/>
    </font>
    <font>
      <sz val="8"/>
      <name val="ＭＳ Ｐゴシック"/>
      <family val="3"/>
      <charset val="128"/>
    </font>
    <font>
      <b/>
      <sz val="10"/>
      <color rgb="FFFF0000"/>
      <name val="ＭＳ Ｐゴシック"/>
      <family val="3"/>
      <charset val="128"/>
    </font>
    <font>
      <b/>
      <sz val="11"/>
      <color rgb="FFFF0000"/>
      <name val="ＭＳ Ｐ明朝"/>
      <family val="1"/>
      <charset val="128"/>
    </font>
    <font>
      <i/>
      <sz val="9"/>
      <name val="ＭＳ Ｐゴシック"/>
      <family val="3"/>
      <charset val="128"/>
    </font>
    <font>
      <b/>
      <i/>
      <sz val="11"/>
      <color rgb="FFFF0000"/>
      <name val="ＭＳ 明朝"/>
      <family val="1"/>
      <charset val="128"/>
    </font>
    <font>
      <b/>
      <i/>
      <sz val="12"/>
      <color rgb="FFFF0000"/>
      <name val="ＭＳ 明朝"/>
      <family val="1"/>
      <charset val="128"/>
    </font>
    <font>
      <b/>
      <sz val="12"/>
      <color rgb="FFFF0000"/>
      <name val="ＭＳ 明朝"/>
      <family val="1"/>
      <charset val="128"/>
    </font>
    <font>
      <b/>
      <sz val="9"/>
      <color rgb="FFFF0000"/>
      <name val="ＭＳ 明朝"/>
      <family val="1"/>
      <charset val="128"/>
    </font>
    <font>
      <b/>
      <i/>
      <sz val="9"/>
      <color rgb="FFFF0000"/>
      <name val="ＭＳ 明朝"/>
      <family val="1"/>
      <charset val="128"/>
    </font>
    <font>
      <b/>
      <i/>
      <sz val="12"/>
      <color rgb="FFFF0000"/>
      <name val="ＭＳ Ｐゴシック"/>
      <family val="3"/>
      <charset val="128"/>
    </font>
    <font>
      <b/>
      <i/>
      <sz val="9"/>
      <color rgb="FFFF0000"/>
      <name val="ＭＳ Ｐゴシック"/>
      <family val="3"/>
      <charset val="128"/>
    </font>
    <font>
      <sz val="11"/>
      <color theme="1"/>
      <name val="ＭＳ Ｐゴシック"/>
      <family val="2"/>
      <scheme val="minor"/>
    </font>
    <font>
      <b/>
      <sz val="18"/>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9"/>
      <color theme="1"/>
      <name val="ＭＳ Ｐゴシック"/>
      <family val="2"/>
      <scheme val="minor"/>
    </font>
    <font>
      <sz val="12"/>
      <color theme="1"/>
      <name val="ＭＳ Ｐゴシック"/>
      <family val="3"/>
      <charset val="128"/>
      <scheme val="minor"/>
    </font>
    <font>
      <b/>
      <sz val="6"/>
      <color indexed="81"/>
      <name val="MS P ゴシック"/>
      <family val="3"/>
      <charset val="128"/>
    </font>
    <font>
      <b/>
      <sz val="9"/>
      <color rgb="FFFF0000"/>
      <name val="ＭＳ Ｐゴシック"/>
      <family val="3"/>
      <charset val="128"/>
      <scheme val="minor"/>
    </font>
    <font>
      <b/>
      <sz val="11"/>
      <color rgb="FFFF0000"/>
      <name val="ＭＳ Ｐゴシック"/>
      <family val="3"/>
      <charset val="128"/>
      <scheme val="minor"/>
    </font>
    <font>
      <b/>
      <sz val="9"/>
      <color rgb="FFFF0000"/>
      <name val="ＭＳ Ｐゴシック"/>
      <family val="3"/>
      <charset val="128"/>
    </font>
    <font>
      <sz val="6"/>
      <name val="ＭＳ Ｐゴシック"/>
      <family val="2"/>
      <charset val="128"/>
      <scheme val="minor"/>
    </font>
    <font>
      <sz val="11"/>
      <color theme="1"/>
      <name val="メイリオ"/>
      <family val="3"/>
      <charset val="128"/>
    </font>
    <font>
      <b/>
      <sz val="8"/>
      <color theme="1"/>
      <name val="メイリオ"/>
      <family val="3"/>
      <charset val="128"/>
    </font>
    <font>
      <sz val="9"/>
      <color theme="1"/>
      <name val="メイリオ"/>
      <family val="3"/>
      <charset val="128"/>
    </font>
    <font>
      <b/>
      <sz val="12"/>
      <color theme="1"/>
      <name val="メイリオ"/>
      <family val="3"/>
      <charset val="128"/>
    </font>
    <font>
      <sz val="8"/>
      <color theme="1"/>
      <name val="メイリオ"/>
      <family val="3"/>
      <charset val="128"/>
    </font>
    <font>
      <sz val="11"/>
      <color rgb="FFFF0000"/>
      <name val="ＭＳ 明朝"/>
      <family val="1"/>
      <charset val="128"/>
    </font>
    <font>
      <i/>
      <sz val="11"/>
      <color rgb="FFFF0000"/>
      <name val="ＭＳ 明朝"/>
      <family val="1"/>
      <charset val="128"/>
    </font>
    <font>
      <b/>
      <sz val="6"/>
      <name val="ＭＳ Ｐゴシック"/>
      <family val="3"/>
      <charset val="128"/>
    </font>
    <font>
      <sz val="11"/>
      <name val="ＭＳ 明朝"/>
      <family val="1"/>
      <charset val="128"/>
    </font>
    <font>
      <b/>
      <sz val="14"/>
      <name val="メイリオ"/>
      <family val="3"/>
      <charset val="128"/>
    </font>
  </fonts>
  <fills count="12">
    <fill>
      <patternFill patternType="none"/>
    </fill>
    <fill>
      <patternFill patternType="gray125"/>
    </fill>
    <fill>
      <patternFill patternType="gray0625">
        <bgColor indexed="9"/>
      </patternFill>
    </fill>
    <fill>
      <patternFill patternType="solid">
        <fgColor indexed="13"/>
        <bgColor indexed="9"/>
      </patternFill>
    </fill>
    <fill>
      <patternFill patternType="solid">
        <fgColor indexed="13"/>
        <bgColor indexed="64"/>
      </patternFill>
    </fill>
    <fill>
      <patternFill patternType="solid">
        <fgColor rgb="FFFFFF00"/>
        <bgColor indexed="64"/>
      </patternFill>
    </fill>
    <fill>
      <patternFill patternType="lightGray">
        <fgColor theme="6" tint="-0.2499465926084170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darkHorizontal">
        <fgColor rgb="FFFCA6A6"/>
        <bgColor theme="9" tint="0.39997558519241921"/>
      </patternFill>
    </fill>
    <fill>
      <patternFill patternType="gray125">
        <fgColor theme="0"/>
        <bgColor rgb="FFFFC000"/>
      </patternFill>
    </fill>
  </fills>
  <borders count="131">
    <border>
      <left/>
      <right/>
      <top/>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thin">
        <color indexed="64"/>
      </bottom>
      <diagonal/>
    </border>
    <border>
      <left/>
      <right style="medium">
        <color indexed="64"/>
      </right>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theme="1" tint="0.24994659260841701"/>
      </right>
      <top style="thin">
        <color theme="1" tint="0.24994659260841701"/>
      </top>
      <bottom style="double">
        <color theme="1" tint="0.24994659260841701"/>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thin">
        <color theme="1" tint="0.24994659260841701"/>
      </left>
      <right style="medium">
        <color indexed="64"/>
      </right>
      <top style="thin">
        <color theme="1" tint="0.24994659260841701"/>
      </top>
      <bottom style="double">
        <color theme="1" tint="0.24994659260841701"/>
      </bottom>
      <diagonal/>
    </border>
    <border>
      <left style="medium">
        <color indexed="64"/>
      </left>
      <right style="thin">
        <color theme="1" tint="0.24994659260841701"/>
      </right>
      <top style="double">
        <color theme="1" tint="0.24994659260841701"/>
      </top>
      <bottom/>
      <diagonal/>
    </border>
    <border>
      <left style="thin">
        <color theme="1" tint="0.24994659260841701"/>
      </left>
      <right style="thin">
        <color theme="1" tint="0.24994659260841701"/>
      </right>
      <top style="double">
        <color theme="1" tint="0.24994659260841701"/>
      </top>
      <bottom style="hair">
        <color theme="1" tint="0.24994659260841701"/>
      </bottom>
      <diagonal/>
    </border>
    <border>
      <left style="thin">
        <color theme="1" tint="0.24994659260841701"/>
      </left>
      <right style="medium">
        <color indexed="64"/>
      </right>
      <top style="double">
        <color theme="1" tint="0.24994659260841701"/>
      </top>
      <bottom style="hair">
        <color theme="1" tint="0.24994659260841701"/>
      </bottom>
      <diagonal/>
    </border>
    <border>
      <left style="medium">
        <color indexed="64"/>
      </left>
      <right style="thin">
        <color theme="1" tint="0.24994659260841701"/>
      </right>
      <top/>
      <bottom/>
      <diagonal/>
    </border>
    <border>
      <left style="thin">
        <color theme="1" tint="0.24994659260841701"/>
      </left>
      <right style="thin">
        <color theme="1" tint="0.24994659260841701"/>
      </right>
      <top style="hair">
        <color theme="1" tint="0.24994659260841701"/>
      </top>
      <bottom style="hair">
        <color theme="1" tint="0.24994659260841701"/>
      </bottom>
      <diagonal/>
    </border>
    <border>
      <left style="thin">
        <color theme="1" tint="0.24994659260841701"/>
      </left>
      <right style="medium">
        <color indexed="64"/>
      </right>
      <top style="hair">
        <color theme="1" tint="0.24994659260841701"/>
      </top>
      <bottom style="hair">
        <color theme="1" tint="0.24994659260841701"/>
      </bottom>
      <diagonal/>
    </border>
    <border>
      <left style="medium">
        <color indexed="64"/>
      </left>
      <right style="thin">
        <color theme="1" tint="0.24994659260841701"/>
      </right>
      <top style="hair">
        <color theme="1" tint="0.24994659260841701"/>
      </top>
      <bottom style="medium">
        <color indexed="64"/>
      </bottom>
      <diagonal/>
    </border>
    <border>
      <left style="thin">
        <color theme="1" tint="0.24994659260841701"/>
      </left>
      <right style="thin">
        <color theme="1" tint="0.24994659260841701"/>
      </right>
      <top style="hair">
        <color theme="1" tint="0.24994659260841701"/>
      </top>
      <bottom style="medium">
        <color indexed="64"/>
      </bottom>
      <diagonal/>
    </border>
    <border>
      <left style="thin">
        <color theme="1" tint="0.24994659260841701"/>
      </left>
      <right style="medium">
        <color indexed="64"/>
      </right>
      <top style="hair">
        <color theme="1" tint="0.24994659260841701"/>
      </top>
      <bottom style="medium">
        <color indexed="64"/>
      </bottom>
      <diagonal/>
    </border>
    <border>
      <left style="medium">
        <color indexed="64"/>
      </left>
      <right/>
      <top/>
      <bottom style="thin">
        <color theme="1" tint="0.24994659260841701"/>
      </bottom>
      <diagonal/>
    </border>
    <border>
      <left/>
      <right/>
      <top/>
      <bottom style="thin">
        <color theme="1" tint="0.24994659260841701"/>
      </bottom>
      <diagonal/>
    </border>
    <border>
      <left style="thin">
        <color theme="1" tint="0.24994659260841701"/>
      </left>
      <right style="thin">
        <color theme="1" tint="0.24994659260841701"/>
      </right>
      <top style="double">
        <color theme="1" tint="0.24994659260841701"/>
      </top>
      <bottom/>
      <diagonal/>
    </border>
    <border>
      <left style="thin">
        <color theme="1" tint="0.24994659260841701"/>
      </left>
      <right style="thin">
        <color theme="1" tint="0.24994659260841701"/>
      </right>
      <top style="hair">
        <color indexed="64"/>
      </top>
      <bottom/>
      <diagonal/>
    </border>
    <border>
      <left style="thin">
        <color theme="1" tint="0.24994659260841701"/>
      </left>
      <right style="thin">
        <color theme="1" tint="0.24994659260841701"/>
      </right>
      <top style="hair">
        <color indexed="64"/>
      </top>
      <bottom style="medium">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2" fillId="0" borderId="0"/>
    <xf numFmtId="0" fontId="28" fillId="0" borderId="0" applyNumberFormat="0" applyFill="0" applyBorder="0" applyAlignment="0" applyProtection="0">
      <alignment vertical="center"/>
    </xf>
    <xf numFmtId="0" fontId="43" fillId="0" borderId="0"/>
    <xf numFmtId="0" fontId="1" fillId="0" borderId="0">
      <alignment vertical="center"/>
    </xf>
  </cellStyleXfs>
  <cellXfs count="739">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6" fillId="0" borderId="0" xfId="0" applyFont="1" applyAlignment="1">
      <alignment horizontal="center" vertical="center"/>
    </xf>
    <xf numFmtId="0" fontId="8" fillId="0" borderId="0" xfId="0" applyFont="1">
      <alignment vertical="center"/>
    </xf>
    <xf numFmtId="0" fontId="3" fillId="0" borderId="0" xfId="0" applyFont="1" applyFill="1" applyBorder="1" applyAlignment="1">
      <alignment horizontal="center" vertical="center"/>
    </xf>
    <xf numFmtId="0" fontId="7" fillId="0" borderId="0" xfId="0" applyFont="1" applyFill="1" applyBorder="1" applyAlignment="1">
      <alignment horizontal="left" vertical="top"/>
    </xf>
    <xf numFmtId="0" fontId="7" fillId="0" borderId="0" xfId="0" applyFont="1" applyFill="1" applyBorder="1" applyAlignment="1">
      <alignment vertical="top"/>
    </xf>
    <xf numFmtId="0" fontId="8" fillId="0" borderId="0" xfId="0" applyFont="1" applyAlignment="1">
      <alignment horizontal="left" vertical="center"/>
    </xf>
    <xf numFmtId="0" fontId="3" fillId="0" borderId="1"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lignment vertical="center"/>
    </xf>
    <xf numFmtId="176" fontId="9" fillId="2" borderId="2" xfId="0" applyNumberFormat="1" applyFont="1" applyFill="1" applyBorder="1" applyAlignment="1">
      <alignment horizontal="right" vertical="top"/>
    </xf>
    <xf numFmtId="176" fontId="9" fillId="2" borderId="2" xfId="0" applyNumberFormat="1" applyFont="1" applyFill="1" applyBorder="1" applyAlignment="1">
      <alignment vertical="top"/>
    </xf>
    <xf numFmtId="176" fontId="9" fillId="3" borderId="2" xfId="0" applyNumberFormat="1" applyFont="1" applyFill="1" applyBorder="1" applyAlignment="1">
      <alignment horizontal="right" vertical="top"/>
    </xf>
    <xf numFmtId="176" fontId="9" fillId="4" borderId="2" xfId="0" applyNumberFormat="1" applyFont="1" applyFill="1" applyBorder="1" applyAlignment="1">
      <alignment horizontal="right" vertical="top"/>
    </xf>
    <xf numFmtId="176" fontId="8" fillId="2" borderId="3" xfId="0" applyNumberFormat="1" applyFont="1" applyFill="1" applyBorder="1" applyAlignment="1">
      <alignment horizontal="left" vertical="top"/>
    </xf>
    <xf numFmtId="176" fontId="8" fillId="2" borderId="3" xfId="0" applyNumberFormat="1" applyFont="1" applyFill="1" applyBorder="1" applyAlignment="1">
      <alignment vertical="top"/>
    </xf>
    <xf numFmtId="176" fontId="8" fillId="4" borderId="3" xfId="0" applyNumberFormat="1" applyFont="1" applyFill="1" applyBorder="1" applyAlignment="1">
      <alignment horizontal="left" vertical="top"/>
    </xf>
    <xf numFmtId="176" fontId="8" fillId="3" borderId="3" xfId="0" applyNumberFormat="1" applyFont="1" applyFill="1" applyBorder="1" applyAlignment="1">
      <alignment horizontal="left" vertical="top"/>
    </xf>
    <xf numFmtId="0" fontId="7" fillId="0" borderId="0" xfId="0" applyFont="1" applyFill="1" applyBorder="1" applyAlignment="1">
      <alignment horizontal="center" vertical="center"/>
    </xf>
    <xf numFmtId="0" fontId="8" fillId="4" borderId="4" xfId="0" applyFont="1" applyFill="1" applyBorder="1" applyAlignment="1">
      <alignment horizontal="left" vertical="top"/>
    </xf>
    <xf numFmtId="0" fontId="8" fillId="2" borderId="5" xfId="0" applyFont="1" applyFill="1" applyBorder="1" applyAlignment="1">
      <alignment vertical="top"/>
    </xf>
    <xf numFmtId="0" fontId="11" fillId="0" borderId="6" xfId="0" applyFont="1" applyBorder="1" applyAlignment="1">
      <alignment horizontal="left" vertical="center"/>
    </xf>
    <xf numFmtId="177" fontId="10" fillId="0" borderId="9" xfId="0" applyNumberFormat="1" applyFont="1" applyBorder="1" applyAlignment="1">
      <alignment horizontal="right" vertical="center"/>
    </xf>
    <xf numFmtId="0" fontId="11"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lignment vertical="center"/>
    </xf>
    <xf numFmtId="0" fontId="5" fillId="0" borderId="0" xfId="0" applyFont="1" applyAlignment="1">
      <alignment horizontal="center" vertical="center"/>
    </xf>
    <xf numFmtId="0" fontId="15" fillId="0" borderId="6" xfId="0" applyFont="1" applyBorder="1">
      <alignment vertical="center"/>
    </xf>
    <xf numFmtId="38" fontId="12" fillId="0" borderId="16" xfId="1" applyFont="1" applyFill="1" applyBorder="1" applyAlignment="1">
      <alignment vertical="center"/>
    </xf>
    <xf numFmtId="38" fontId="16" fillId="0" borderId="8" xfId="1" applyFont="1" applyFill="1" applyBorder="1" applyAlignment="1">
      <alignment vertical="center"/>
    </xf>
    <xf numFmtId="0" fontId="11" fillId="0" borderId="6" xfId="0" applyFont="1" applyBorder="1" applyAlignment="1">
      <alignment horizontal="center" vertical="center" shrinkToFit="1"/>
    </xf>
    <xf numFmtId="177" fontId="12" fillId="0" borderId="17" xfId="0" applyNumberFormat="1" applyFont="1" applyBorder="1" applyAlignment="1">
      <alignment horizontal="right" vertical="center"/>
    </xf>
    <xf numFmtId="0" fontId="11" fillId="0" borderId="18" xfId="0" applyFont="1" applyBorder="1" applyAlignment="1">
      <alignment horizontal="center" vertical="center" shrinkToFit="1"/>
    </xf>
    <xf numFmtId="0" fontId="11" fillId="0" borderId="20" xfId="0" applyFont="1" applyBorder="1" applyAlignment="1">
      <alignment horizontal="center" vertical="center"/>
    </xf>
    <xf numFmtId="38" fontId="12" fillId="0" borderId="21" xfId="1" applyFont="1" applyFill="1" applyBorder="1" applyAlignment="1">
      <alignment vertical="center"/>
    </xf>
    <xf numFmtId="0" fontId="15" fillId="0" borderId="0" xfId="0" applyFont="1" applyBorder="1">
      <alignment vertical="center"/>
    </xf>
    <xf numFmtId="38" fontId="16" fillId="0" borderId="9" xfId="1" applyFont="1" applyFill="1" applyBorder="1" applyAlignment="1">
      <alignment vertical="center"/>
    </xf>
    <xf numFmtId="0" fontId="11" fillId="0" borderId="22" xfId="0" applyFont="1" applyBorder="1" applyAlignment="1">
      <alignment horizontal="center" vertical="center"/>
    </xf>
    <xf numFmtId="0" fontId="15" fillId="0" borderId="23" xfId="0" applyFont="1" applyBorder="1">
      <alignment vertical="center"/>
    </xf>
    <xf numFmtId="0" fontId="11" fillId="0" borderId="24" xfId="0" applyFont="1" applyBorder="1" applyAlignment="1">
      <alignment horizontal="center" vertical="center"/>
    </xf>
    <xf numFmtId="38" fontId="12" fillId="0" borderId="25" xfId="1" applyFont="1" applyFill="1" applyBorder="1" applyAlignment="1">
      <alignment vertical="center"/>
    </xf>
    <xf numFmtId="0" fontId="15" fillId="0" borderId="26" xfId="0" applyFont="1" applyBorder="1">
      <alignment vertical="center"/>
    </xf>
    <xf numFmtId="38" fontId="16" fillId="0" borderId="27" xfId="1" applyFont="1" applyFill="1" applyBorder="1" applyAlignment="1">
      <alignment vertical="center"/>
    </xf>
    <xf numFmtId="38" fontId="12" fillId="0" borderId="28" xfId="1" applyFont="1" applyFill="1" applyBorder="1" applyAlignment="1">
      <alignment vertical="center"/>
    </xf>
    <xf numFmtId="38" fontId="16" fillId="0" borderId="17" xfId="1" applyFont="1" applyFill="1" applyBorder="1" applyAlignment="1">
      <alignment vertical="center"/>
    </xf>
    <xf numFmtId="0" fontId="18" fillId="0" borderId="29" xfId="0" applyFont="1" applyBorder="1" applyAlignment="1">
      <alignment vertical="center" shrinkToFit="1"/>
    </xf>
    <xf numFmtId="0" fontId="18" fillId="0" borderId="30" xfId="0" applyFont="1" applyBorder="1">
      <alignment vertical="center"/>
    </xf>
    <xf numFmtId="0" fontId="18" fillId="0" borderId="31" xfId="0" applyFont="1" applyBorder="1">
      <alignment vertical="center"/>
    </xf>
    <xf numFmtId="0" fontId="18" fillId="0" borderId="32" xfId="0" applyFont="1" applyBorder="1" applyAlignment="1">
      <alignment vertical="center" shrinkToFit="1"/>
    </xf>
    <xf numFmtId="0" fontId="0" fillId="0" borderId="33" xfId="0" applyFont="1" applyBorder="1">
      <alignment vertical="center"/>
    </xf>
    <xf numFmtId="0" fontId="13" fillId="0" borderId="10" xfId="0" applyFont="1" applyFill="1" applyBorder="1" applyAlignment="1">
      <alignment horizontal="left" vertical="center" shrinkToFit="1"/>
    </xf>
    <xf numFmtId="0" fontId="13" fillId="0" borderId="34" xfId="0" applyFont="1" applyFill="1" applyBorder="1" applyAlignment="1">
      <alignment vertical="center" shrinkToFit="1"/>
    </xf>
    <xf numFmtId="0" fontId="13" fillId="0" borderId="24" xfId="0" applyFont="1" applyFill="1" applyBorder="1" applyAlignment="1">
      <alignment horizontal="left" vertical="center" shrinkToFit="1"/>
    </xf>
    <xf numFmtId="0" fontId="13" fillId="0" borderId="22" xfId="0" applyFont="1" applyFill="1" applyBorder="1" applyAlignment="1">
      <alignment horizontal="left" vertical="center" shrinkToFit="1"/>
    </xf>
    <xf numFmtId="0" fontId="13" fillId="0" borderId="35" xfId="0" applyFont="1" applyFill="1" applyBorder="1" applyAlignment="1">
      <alignment vertical="center" shrinkToFit="1"/>
    </xf>
    <xf numFmtId="0" fontId="0" fillId="0" borderId="10" xfId="0" applyFont="1" applyBorder="1" applyAlignment="1">
      <alignment horizontal="center" vertical="center"/>
    </xf>
    <xf numFmtId="0" fontId="3" fillId="0" borderId="23" xfId="0" applyFont="1" applyBorder="1" applyAlignment="1">
      <alignment horizontal="center" vertical="center"/>
    </xf>
    <xf numFmtId="0" fontId="8" fillId="3" borderId="37" xfId="0" applyFont="1" applyFill="1" applyBorder="1" applyAlignment="1">
      <alignment horizontal="left" vertical="top"/>
    </xf>
    <xf numFmtId="177" fontId="14" fillId="3" borderId="38" xfId="0" applyNumberFormat="1" applyFont="1" applyFill="1" applyBorder="1" applyAlignment="1">
      <alignment horizontal="right" vertical="center"/>
    </xf>
    <xf numFmtId="0" fontId="20" fillId="2" borderId="39" xfId="0" applyFont="1" applyFill="1" applyBorder="1" applyAlignment="1">
      <alignment horizontal="left" vertical="top"/>
    </xf>
    <xf numFmtId="0" fontId="18" fillId="0" borderId="40" xfId="0" applyFont="1" applyBorder="1" applyAlignment="1">
      <alignment vertical="center" shrinkToFit="1"/>
    </xf>
    <xf numFmtId="0" fontId="3" fillId="0" borderId="45" xfId="0" applyFont="1" applyBorder="1" applyAlignment="1">
      <alignment horizontal="center" vertical="center"/>
    </xf>
    <xf numFmtId="0" fontId="3" fillId="0" borderId="46" xfId="0" applyFont="1" applyBorder="1">
      <alignment vertical="center"/>
    </xf>
    <xf numFmtId="0" fontId="17" fillId="0" borderId="47" xfId="0" applyFont="1" applyBorder="1">
      <alignment vertical="center"/>
    </xf>
    <xf numFmtId="0" fontId="17" fillId="0" borderId="48" xfId="0" applyFont="1" applyBorder="1">
      <alignment vertical="center"/>
    </xf>
    <xf numFmtId="0" fontId="11" fillId="0" borderId="51" xfId="0" applyFont="1" applyBorder="1" applyAlignment="1">
      <alignment horizontal="center" vertical="center"/>
    </xf>
    <xf numFmtId="38" fontId="12" fillId="0" borderId="52" xfId="1" applyFont="1" applyFill="1" applyBorder="1" applyAlignment="1">
      <alignment vertical="center"/>
    </xf>
    <xf numFmtId="0" fontId="15" fillId="0" borderId="53" xfId="0" applyFont="1" applyBorder="1">
      <alignment vertical="center"/>
    </xf>
    <xf numFmtId="38" fontId="16" fillId="0" borderId="54" xfId="1" applyFont="1" applyFill="1" applyBorder="1" applyAlignment="1">
      <alignment vertical="center"/>
    </xf>
    <xf numFmtId="0" fontId="22" fillId="0" borderId="0" xfId="0" applyFont="1" applyAlignment="1">
      <alignment horizontal="right" vertical="center"/>
    </xf>
    <xf numFmtId="38" fontId="23" fillId="4" borderId="55" xfId="0" applyNumberFormat="1" applyFont="1" applyFill="1" applyBorder="1" applyAlignment="1">
      <alignment horizontal="right" vertical="center"/>
    </xf>
    <xf numFmtId="38" fontId="24" fillId="2" borderId="56" xfId="0" applyNumberFormat="1" applyFont="1" applyFill="1" applyBorder="1" applyAlignment="1">
      <alignment vertical="center"/>
    </xf>
    <xf numFmtId="0" fontId="13" fillId="0" borderId="43" xfId="0" applyFont="1" applyFill="1" applyBorder="1" applyAlignment="1">
      <alignment vertical="center" shrinkToFit="1"/>
    </xf>
    <xf numFmtId="0" fontId="11" fillId="0" borderId="45" xfId="0" applyFont="1" applyBorder="1" applyAlignment="1">
      <alignment horizontal="center" vertical="center"/>
    </xf>
    <xf numFmtId="38" fontId="12" fillId="0" borderId="46" xfId="1" applyFont="1" applyFill="1" applyBorder="1" applyAlignment="1">
      <alignment vertical="center"/>
    </xf>
    <xf numFmtId="0" fontId="15" fillId="0" borderId="47" xfId="0" applyFont="1" applyBorder="1">
      <alignment vertical="center"/>
    </xf>
    <xf numFmtId="38" fontId="16" fillId="0" borderId="48" xfId="1" applyFont="1" applyFill="1" applyBorder="1" applyAlignment="1">
      <alignment vertical="center"/>
    </xf>
    <xf numFmtId="0" fontId="3" fillId="0" borderId="51" xfId="0" applyFont="1" applyBorder="1" applyAlignment="1">
      <alignment horizontal="center" vertical="center"/>
    </xf>
    <xf numFmtId="0" fontId="3" fillId="0" borderId="52" xfId="0" applyFont="1" applyBorder="1">
      <alignment vertical="center"/>
    </xf>
    <xf numFmtId="0" fontId="17" fillId="0" borderId="51" xfId="0" applyFont="1" applyBorder="1">
      <alignment vertical="center"/>
    </xf>
    <xf numFmtId="0" fontId="17" fillId="0" borderId="54" xfId="0" applyFont="1" applyBorder="1">
      <alignment vertical="center"/>
    </xf>
    <xf numFmtId="0" fontId="15" fillId="0" borderId="51" xfId="0" applyFont="1" applyBorder="1">
      <alignment vertical="center"/>
    </xf>
    <xf numFmtId="0" fontId="13" fillId="0" borderId="20" xfId="0" applyFont="1" applyFill="1" applyBorder="1" applyAlignment="1">
      <alignment horizontal="left" vertical="center" shrinkToFit="1"/>
    </xf>
    <xf numFmtId="0" fontId="15" fillId="0" borderId="24" xfId="0" applyFont="1" applyBorder="1">
      <alignment vertical="center"/>
    </xf>
    <xf numFmtId="0" fontId="13" fillId="0" borderId="51" xfId="0" applyFont="1" applyFill="1" applyBorder="1" applyAlignment="1">
      <alignment horizontal="left" vertical="center" shrinkToFit="1"/>
    </xf>
    <xf numFmtId="0" fontId="11" fillId="5" borderId="4" xfId="0" applyFont="1" applyFill="1" applyBorder="1" applyAlignment="1">
      <alignment horizontal="center" vertical="center"/>
    </xf>
    <xf numFmtId="38" fontId="12" fillId="5" borderId="57" xfId="1" applyFont="1" applyFill="1" applyBorder="1" applyAlignment="1">
      <alignment vertical="center"/>
    </xf>
    <xf numFmtId="0" fontId="15" fillId="5" borderId="55" xfId="0" applyFont="1" applyFill="1" applyBorder="1">
      <alignment vertical="center"/>
    </xf>
    <xf numFmtId="38" fontId="16" fillId="5" borderId="56" xfId="1" applyFont="1" applyFill="1" applyBorder="1" applyAlignment="1">
      <alignment vertical="center"/>
    </xf>
    <xf numFmtId="0" fontId="11" fillId="5" borderId="20" xfId="0" applyFont="1" applyFill="1" applyBorder="1" applyAlignment="1">
      <alignment horizontal="center" vertical="center"/>
    </xf>
    <xf numFmtId="38" fontId="12" fillId="5" borderId="28" xfId="1" applyFont="1" applyFill="1" applyBorder="1" applyAlignment="1">
      <alignment vertical="center"/>
    </xf>
    <xf numFmtId="0" fontId="15" fillId="5" borderId="0" xfId="0" applyFont="1" applyFill="1" applyBorder="1">
      <alignment vertical="center"/>
    </xf>
    <xf numFmtId="38" fontId="16" fillId="5" borderId="17" xfId="1" applyFont="1" applyFill="1" applyBorder="1" applyAlignment="1">
      <alignment vertical="center"/>
    </xf>
    <xf numFmtId="0" fontId="11" fillId="5" borderId="58" xfId="0" applyFont="1" applyFill="1" applyBorder="1" applyAlignment="1">
      <alignment horizontal="center" vertical="center"/>
    </xf>
    <xf numFmtId="38" fontId="12" fillId="5" borderId="59" xfId="1" applyFont="1" applyFill="1" applyBorder="1" applyAlignment="1">
      <alignment vertical="center"/>
    </xf>
    <xf numFmtId="38" fontId="16" fillId="5" borderId="60" xfId="1" applyFont="1" applyFill="1" applyBorder="1" applyAlignment="1">
      <alignment vertical="center"/>
    </xf>
    <xf numFmtId="0" fontId="0" fillId="0" borderId="0" xfId="0">
      <alignment vertical="center"/>
    </xf>
    <xf numFmtId="0" fontId="0" fillId="0" borderId="86" xfId="0" applyBorder="1">
      <alignment vertical="center"/>
    </xf>
    <xf numFmtId="0" fontId="0" fillId="0" borderId="86" xfId="0" applyBorder="1" applyAlignment="1">
      <alignment horizontal="right" vertical="center"/>
    </xf>
    <xf numFmtId="0" fontId="0" fillId="0" borderId="31" xfId="0" applyBorder="1">
      <alignment vertical="center"/>
    </xf>
    <xf numFmtId="0" fontId="0" fillId="0" borderId="0" xfId="0" applyBorder="1">
      <alignment vertical="center"/>
    </xf>
    <xf numFmtId="0" fontId="0" fillId="0" borderId="86" xfId="0" applyBorder="1" applyAlignment="1">
      <alignment vertical="center"/>
    </xf>
    <xf numFmtId="0" fontId="0" fillId="0" borderId="40" xfId="0" applyBorder="1" applyAlignment="1">
      <alignment horizontal="center" vertical="center"/>
    </xf>
    <xf numFmtId="0" fontId="0" fillId="0" borderId="86" xfId="0" applyBorder="1" applyAlignment="1">
      <alignment horizontal="center" vertical="center" shrinkToFit="1"/>
    </xf>
    <xf numFmtId="0" fontId="0" fillId="0" borderId="95" xfId="0" applyBorder="1">
      <alignment vertical="center"/>
    </xf>
    <xf numFmtId="0" fontId="0" fillId="0" borderId="47" xfId="0" applyBorder="1">
      <alignment vertical="center"/>
    </xf>
    <xf numFmtId="0" fontId="0" fillId="0" borderId="48" xfId="0" applyBorder="1">
      <alignment vertical="center"/>
    </xf>
    <xf numFmtId="0" fontId="0" fillId="0" borderId="96" xfId="0" applyBorder="1">
      <alignment vertical="center"/>
    </xf>
    <xf numFmtId="0" fontId="0" fillId="0" borderId="17" xfId="0" applyBorder="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17" xfId="0" applyBorder="1" applyAlignment="1">
      <alignment vertical="center"/>
    </xf>
    <xf numFmtId="0" fontId="0" fillId="0" borderId="0" xfId="0" applyBorder="1" applyAlignment="1">
      <alignment horizontal="center" vertical="center" shrinkToFit="1"/>
    </xf>
    <xf numFmtId="0" fontId="0" fillId="0" borderId="0" xfId="0" applyBorder="1" applyAlignment="1">
      <alignment vertical="center" wrapText="1"/>
    </xf>
    <xf numFmtId="0" fontId="0" fillId="0" borderId="5" xfId="0" applyBorder="1">
      <alignment vertical="center"/>
    </xf>
    <xf numFmtId="0" fontId="0" fillId="0" borderId="55" xfId="0" applyBorder="1">
      <alignment vertical="center"/>
    </xf>
    <xf numFmtId="0" fontId="0" fillId="0" borderId="56"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wrapText="1"/>
    </xf>
    <xf numFmtId="0" fontId="0" fillId="0" borderId="91" xfId="0" applyBorder="1">
      <alignment vertical="center"/>
    </xf>
    <xf numFmtId="0" fontId="0" fillId="0" borderId="92" xfId="0" applyBorder="1">
      <alignmen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0" xfId="0">
      <alignment vertical="center"/>
    </xf>
    <xf numFmtId="0" fontId="0" fillId="0" borderId="6" xfId="0" applyBorder="1" applyAlignment="1">
      <alignment vertical="center" shrinkToFit="1"/>
    </xf>
    <xf numFmtId="0" fontId="0" fillId="0" borderId="87" xfId="0" applyBorder="1" applyAlignment="1">
      <alignment horizontal="center"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86" xfId="0" applyBorder="1">
      <alignment vertical="center"/>
    </xf>
    <xf numFmtId="0" fontId="0" fillId="0" borderId="89" xfId="0" applyBorder="1">
      <alignment vertical="center"/>
    </xf>
    <xf numFmtId="0" fontId="0" fillId="0" borderId="40" xfId="0" applyBorder="1">
      <alignment vertical="center"/>
    </xf>
    <xf numFmtId="0" fontId="0" fillId="0" borderId="0" xfId="0">
      <alignment vertical="center"/>
    </xf>
    <xf numFmtId="0" fontId="0" fillId="0" borderId="31" xfId="0" applyBorder="1" applyAlignment="1">
      <alignment horizontal="right" vertical="center"/>
    </xf>
    <xf numFmtId="0" fontId="0" fillId="0" borderId="81" xfId="0" applyBorder="1" applyAlignment="1">
      <alignment horizontal="right" vertical="center"/>
    </xf>
    <xf numFmtId="49" fontId="0" fillId="0" borderId="0" xfId="0" applyNumberFormat="1" applyBorder="1" applyAlignment="1">
      <alignment horizontal="left" vertical="center"/>
    </xf>
    <xf numFmtId="0" fontId="0" fillId="0" borderId="99" xfId="0" applyBorder="1">
      <alignment vertical="center"/>
    </xf>
    <xf numFmtId="0" fontId="27" fillId="0" borderId="31" xfId="0" applyFont="1" applyBorder="1" applyAlignment="1">
      <alignment horizontal="right" vertical="center"/>
    </xf>
    <xf numFmtId="0" fontId="27" fillId="0" borderId="6" xfId="0" applyFont="1" applyBorder="1" applyAlignment="1">
      <alignment vertical="center" shrinkToFit="1"/>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vertical="center" wrapText="1"/>
    </xf>
    <xf numFmtId="0" fontId="0" fillId="0" borderId="0" xfId="0">
      <alignment vertical="center"/>
    </xf>
    <xf numFmtId="0" fontId="0" fillId="0" borderId="86" xfId="0" applyBorder="1" applyAlignment="1">
      <alignment vertical="center"/>
    </xf>
    <xf numFmtId="0" fontId="0" fillId="0" borderId="31" xfId="0" applyBorder="1">
      <alignment vertical="center"/>
    </xf>
    <xf numFmtId="0" fontId="0" fillId="0" borderId="97" xfId="0" applyBorder="1" applyAlignment="1">
      <alignment horizontal="center" vertical="center"/>
    </xf>
    <xf numFmtId="0" fontId="30" fillId="0" borderId="97" xfId="0" applyFont="1" applyBorder="1" applyAlignment="1">
      <alignment horizontal="center" vertical="center" wrapText="1"/>
    </xf>
    <xf numFmtId="0" fontId="30" fillId="0" borderId="97" xfId="0" applyFont="1" applyBorder="1" applyAlignment="1">
      <alignment horizontal="center" vertical="center"/>
    </xf>
    <xf numFmtId="0" fontId="30" fillId="0" borderId="98" xfId="0" applyFont="1" applyBorder="1" applyAlignment="1">
      <alignment horizontal="center" vertical="center" wrapText="1"/>
    </xf>
    <xf numFmtId="0" fontId="31" fillId="0" borderId="0" xfId="0" applyFont="1">
      <alignment vertical="center"/>
    </xf>
    <xf numFmtId="0" fontId="0" fillId="0" borderId="0" xfId="0"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0" xfId="0" applyBorder="1" applyAlignment="1">
      <alignment horizontal="center" vertical="center"/>
    </xf>
    <xf numFmtId="0" fontId="0" fillId="0" borderId="97" xfId="0" applyBorder="1">
      <alignment vertical="center"/>
    </xf>
    <xf numFmtId="0" fontId="0" fillId="0" borderId="98" xfId="0" applyBorder="1">
      <alignment vertical="center"/>
    </xf>
    <xf numFmtId="0" fontId="30" fillId="7" borderId="33" xfId="0" applyFont="1" applyFill="1" applyBorder="1">
      <alignment vertical="center"/>
    </xf>
    <xf numFmtId="0" fontId="30" fillId="7" borderId="85" xfId="0" applyFont="1" applyFill="1" applyBorder="1" applyAlignment="1">
      <alignment horizontal="center" vertical="center"/>
    </xf>
    <xf numFmtId="0" fontId="30" fillId="7" borderId="85"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7" borderId="20" xfId="0" applyFont="1" applyFill="1" applyBorder="1" applyAlignment="1">
      <alignment horizontal="center" vertical="center"/>
    </xf>
    <xf numFmtId="0" fontId="0" fillId="7" borderId="0" xfId="0" applyFont="1" applyFill="1" applyBorder="1" applyAlignment="1">
      <alignment horizontal="center" vertical="center"/>
    </xf>
    <xf numFmtId="0" fontId="0" fillId="0" borderId="20" xfId="0" applyFont="1" applyFill="1" applyBorder="1" applyAlignment="1">
      <alignment horizontal="left" vertical="center"/>
    </xf>
    <xf numFmtId="0" fontId="0" fillId="0" borderId="0" xfId="0" applyAlignment="1">
      <alignment horizontal="right" vertical="center"/>
    </xf>
    <xf numFmtId="0" fontId="0" fillId="0" borderId="86" xfId="0" applyBorder="1" applyAlignment="1">
      <alignment horizontal="center" vertical="center"/>
    </xf>
    <xf numFmtId="0" fontId="0" fillId="0" borderId="0" xfId="0">
      <alignment vertical="center"/>
    </xf>
    <xf numFmtId="0" fontId="6" fillId="0" borderId="0" xfId="0" applyFont="1" applyAlignment="1">
      <alignment horizontal="center" vertical="center"/>
    </xf>
    <xf numFmtId="0" fontId="27" fillId="0" borderId="87" xfId="0" applyFont="1" applyBorder="1" applyAlignment="1">
      <alignment horizontal="center" vertical="center"/>
    </xf>
    <xf numFmtId="0" fontId="27" fillId="0" borderId="86" xfId="0" applyFont="1" applyBorder="1" applyAlignment="1">
      <alignment horizontal="center" vertical="center" shrinkToFit="1"/>
    </xf>
    <xf numFmtId="0" fontId="13" fillId="0" borderId="24" xfId="0" applyFont="1" applyFill="1" applyBorder="1" applyAlignment="1">
      <alignment horizontal="left" vertical="center" shrinkToFit="1"/>
    </xf>
    <xf numFmtId="0" fontId="13" fillId="0" borderId="51" xfId="0" applyFont="1" applyFill="1" applyBorder="1" applyAlignment="1">
      <alignment horizontal="left" vertical="center" shrinkToFit="1"/>
    </xf>
    <xf numFmtId="0" fontId="13" fillId="0" borderId="43" xfId="0" applyFont="1" applyFill="1" applyBorder="1" applyAlignment="1">
      <alignment vertical="center" shrinkToFit="1"/>
    </xf>
    <xf numFmtId="0" fontId="0" fillId="0" borderId="43" xfId="0" applyFont="1" applyBorder="1" applyAlignment="1">
      <alignment vertical="center"/>
    </xf>
    <xf numFmtId="0" fontId="0" fillId="0" borderId="89" xfId="0" applyBorder="1" applyAlignment="1">
      <alignment horizontal="left" vertical="center"/>
    </xf>
    <xf numFmtId="0" fontId="0" fillId="0" borderId="0" xfId="0">
      <alignment vertical="center"/>
    </xf>
    <xf numFmtId="0" fontId="32" fillId="0" borderId="86" xfId="0" applyFont="1" applyBorder="1" applyAlignment="1">
      <alignment horizontal="center" vertical="center" wrapText="1" shrinkToFit="1"/>
    </xf>
    <xf numFmtId="0" fontId="0" fillId="0" borderId="86" xfId="0" applyFont="1" applyBorder="1" applyAlignment="1">
      <alignment horizontal="center" vertical="center" wrapText="1" shrinkToFit="1"/>
    </xf>
    <xf numFmtId="184" fontId="0" fillId="8" borderId="86" xfId="0" applyNumberFormat="1" applyFill="1" applyBorder="1" applyAlignment="1">
      <alignment horizontal="right" vertical="center"/>
    </xf>
    <xf numFmtId="184" fontId="0" fillId="0" borderId="86" xfId="0" applyNumberFormat="1" applyBorder="1" applyAlignment="1">
      <alignment horizontal="right" vertical="center"/>
    </xf>
    <xf numFmtId="185" fontId="0" fillId="8" borderId="86" xfId="0" applyNumberFormat="1" applyFill="1" applyBorder="1" applyAlignment="1">
      <alignment horizontal="right" vertical="center"/>
    </xf>
    <xf numFmtId="185" fontId="0" fillId="0" borderId="86" xfId="0" applyNumberFormat="1" applyBorder="1" applyAlignment="1">
      <alignment horizontal="right" vertical="center"/>
    </xf>
    <xf numFmtId="184" fontId="27" fillId="0" borderId="86" xfId="0" applyNumberFormat="1" applyFont="1" applyBorder="1" applyAlignment="1">
      <alignment horizontal="right" vertical="center"/>
    </xf>
    <xf numFmtId="185" fontId="27" fillId="0" borderId="86" xfId="0" applyNumberFormat="1" applyFont="1" applyBorder="1" applyAlignment="1">
      <alignment horizontal="right" vertical="center"/>
    </xf>
    <xf numFmtId="0" fontId="27" fillId="0" borderId="86" xfId="0" applyFont="1" applyBorder="1" applyAlignment="1">
      <alignment horizontal="center" vertical="center"/>
    </xf>
    <xf numFmtId="0" fontId="0" fillId="0" borderId="33" xfId="0" applyFont="1" applyBorder="1" applyAlignment="1">
      <alignment horizontal="left" vertical="center"/>
    </xf>
    <xf numFmtId="0" fontId="13" fillId="0" borderId="41" xfId="0" applyFont="1" applyBorder="1" applyAlignment="1">
      <alignment vertical="center"/>
    </xf>
    <xf numFmtId="0" fontId="13" fillId="0" borderId="12" xfId="0" applyFont="1" applyBorder="1" applyAlignment="1">
      <alignment vertical="center"/>
    </xf>
    <xf numFmtId="0" fontId="10" fillId="0" borderId="12" xfId="0" applyFont="1" applyBorder="1" applyAlignment="1">
      <alignment horizontal="center" vertical="center"/>
    </xf>
    <xf numFmtId="0" fontId="12" fillId="0" borderId="13" xfId="0" applyFont="1" applyBorder="1">
      <alignment vertical="center"/>
    </xf>
    <xf numFmtId="0" fontId="35" fillId="0" borderId="14" xfId="0" applyFont="1" applyBorder="1">
      <alignment vertical="center"/>
    </xf>
    <xf numFmtId="0" fontId="16" fillId="0" borderId="15" xfId="0" applyFont="1" applyBorder="1">
      <alignment vertical="center"/>
    </xf>
    <xf numFmtId="0" fontId="12" fillId="0" borderId="41" xfId="0" applyFont="1" applyBorder="1" applyAlignment="1">
      <alignment horizontal="center" vertical="center"/>
    </xf>
    <xf numFmtId="0" fontId="16" fillId="0" borderId="49" xfId="0" applyFont="1" applyBorder="1">
      <alignment vertical="center"/>
    </xf>
    <xf numFmtId="0" fontId="12" fillId="0" borderId="12" xfId="0" applyFont="1" applyBorder="1" applyAlignment="1">
      <alignment horizontal="center" vertical="center"/>
    </xf>
    <xf numFmtId="0" fontId="16" fillId="0" borderId="14" xfId="0" applyFont="1" applyBorder="1">
      <alignment vertical="center"/>
    </xf>
    <xf numFmtId="177" fontId="37" fillId="2" borderId="7" xfId="0" applyNumberFormat="1" applyFont="1" applyFill="1" applyBorder="1" applyAlignment="1">
      <alignment horizontal="right" vertical="center"/>
    </xf>
    <xf numFmtId="177" fontId="37" fillId="0" borderId="8" xfId="0" applyNumberFormat="1" applyFont="1" applyBorder="1" applyAlignment="1">
      <alignment horizontal="right" vertical="center"/>
    </xf>
    <xf numFmtId="177" fontId="37" fillId="0" borderId="19" xfId="0" applyNumberFormat="1" applyFont="1" applyBorder="1" applyAlignment="1">
      <alignment horizontal="right" vertical="center"/>
    </xf>
    <xf numFmtId="0" fontId="36" fillId="0" borderId="34" xfId="0" applyFont="1" applyFill="1" applyBorder="1" applyAlignment="1">
      <alignment vertical="center" shrinkToFit="1"/>
    </xf>
    <xf numFmtId="0" fontId="38" fillId="0" borderId="20" xfId="0" applyFont="1" applyBorder="1" applyAlignment="1">
      <alignment horizontal="center" vertical="center"/>
    </xf>
    <xf numFmtId="38" fontId="37" fillId="0" borderId="28" xfId="1" applyFont="1" applyFill="1" applyBorder="1" applyAlignment="1">
      <alignment vertical="center"/>
    </xf>
    <xf numFmtId="0" fontId="39" fillId="0" borderId="0" xfId="0" applyFont="1" applyBorder="1">
      <alignment vertical="center"/>
    </xf>
    <xf numFmtId="38" fontId="40" fillId="0" borderId="17" xfId="1" applyFont="1" applyFill="1" applyBorder="1" applyAlignment="1">
      <alignment vertical="center"/>
    </xf>
    <xf numFmtId="0" fontId="36" fillId="0" borderId="35" xfId="0" applyFont="1" applyFill="1" applyBorder="1" applyAlignment="1">
      <alignment vertical="center" shrinkToFit="1"/>
    </xf>
    <xf numFmtId="38" fontId="37" fillId="0" borderId="21" xfId="1" applyFont="1" applyFill="1" applyBorder="1" applyAlignment="1">
      <alignment vertical="center"/>
    </xf>
    <xf numFmtId="38" fontId="40" fillId="0" borderId="9" xfId="1" applyFont="1" applyFill="1" applyBorder="1" applyAlignment="1">
      <alignment vertical="center"/>
    </xf>
    <xf numFmtId="0" fontId="36" fillId="0" borderId="24" xfId="0" applyFont="1" applyFill="1" applyBorder="1" applyAlignment="1">
      <alignment horizontal="left" vertical="center" shrinkToFit="1"/>
    </xf>
    <xf numFmtId="0" fontId="38" fillId="0" borderId="24" xfId="0" applyFont="1" applyBorder="1" applyAlignment="1">
      <alignment horizontal="center" vertical="center"/>
    </xf>
    <xf numFmtId="38" fontId="37" fillId="0" borderId="25" xfId="1" applyFont="1" applyFill="1" applyBorder="1" applyAlignment="1">
      <alignment vertical="center"/>
    </xf>
    <xf numFmtId="0" fontId="39" fillId="0" borderId="26" xfId="0" applyFont="1" applyBorder="1">
      <alignment vertical="center"/>
    </xf>
    <xf numFmtId="38" fontId="40" fillId="0" borderId="27" xfId="1" applyFont="1" applyFill="1" applyBorder="1" applyAlignment="1">
      <alignment vertical="center"/>
    </xf>
    <xf numFmtId="0" fontId="36" fillId="0" borderId="10" xfId="0" applyFont="1" applyFill="1" applyBorder="1" applyAlignment="1">
      <alignment horizontal="left" vertical="center" shrinkToFit="1"/>
    </xf>
    <xf numFmtId="0" fontId="38" fillId="0" borderId="10" xfId="0" applyFont="1" applyBorder="1" applyAlignment="1">
      <alignment horizontal="center" vertical="center"/>
    </xf>
    <xf numFmtId="38" fontId="37" fillId="0" borderId="16" xfId="1" applyFont="1" applyFill="1" applyBorder="1" applyAlignment="1">
      <alignment vertical="center"/>
    </xf>
    <xf numFmtId="0" fontId="39" fillId="0" borderId="6" xfId="0" applyFont="1" applyBorder="1">
      <alignment vertical="center"/>
    </xf>
    <xf numFmtId="38" fontId="40" fillId="0" borderId="8" xfId="1" applyFont="1" applyFill="1" applyBorder="1" applyAlignment="1">
      <alignment vertical="center"/>
    </xf>
    <xf numFmtId="0" fontId="38" fillId="0" borderId="22" xfId="0" applyFont="1" applyBorder="1" applyAlignment="1">
      <alignment horizontal="center" vertical="center"/>
    </xf>
    <xf numFmtId="0" fontId="39" fillId="0" borderId="23" xfId="0" applyFont="1" applyBorder="1">
      <alignment vertical="center"/>
    </xf>
    <xf numFmtId="0" fontId="36" fillId="0" borderId="20" xfId="0" applyFont="1" applyFill="1" applyBorder="1" applyAlignment="1">
      <alignment horizontal="left" vertical="center" shrinkToFit="1"/>
    </xf>
    <xf numFmtId="0" fontId="39" fillId="0" borderId="24" xfId="0" applyFont="1" applyBorder="1">
      <alignment vertical="center"/>
    </xf>
    <xf numFmtId="38" fontId="37" fillId="0" borderId="44" xfId="1" applyFont="1" applyFill="1" applyBorder="1" applyAlignment="1">
      <alignment vertical="center"/>
    </xf>
    <xf numFmtId="0" fontId="38" fillId="0" borderId="51" xfId="0" applyFont="1" applyBorder="1" applyAlignment="1">
      <alignment horizontal="center" vertical="center"/>
    </xf>
    <xf numFmtId="0" fontId="39" fillId="0" borderId="51" xfId="0" applyFont="1" applyBorder="1">
      <alignment vertical="center"/>
    </xf>
    <xf numFmtId="38" fontId="40" fillId="0" borderId="54" xfId="1" applyFont="1" applyFill="1" applyBorder="1" applyAlignment="1">
      <alignment vertical="center"/>
    </xf>
    <xf numFmtId="0" fontId="36" fillId="0" borderId="41" xfId="0" applyFont="1" applyBorder="1" applyAlignment="1">
      <alignment vertical="center"/>
    </xf>
    <xf numFmtId="0" fontId="41" fillId="0" borderId="41" xfId="0" applyFont="1" applyBorder="1" applyAlignment="1">
      <alignment horizontal="center" vertical="center"/>
    </xf>
    <xf numFmtId="0" fontId="37" fillId="0" borderId="42" xfId="0" applyFont="1" applyBorder="1">
      <alignment vertical="center"/>
    </xf>
    <xf numFmtId="0" fontId="42" fillId="0" borderId="49" xfId="0" applyFont="1" applyBorder="1">
      <alignment vertical="center"/>
    </xf>
    <xf numFmtId="0" fontId="40" fillId="0" borderId="50" xfId="0" applyFont="1" applyBorder="1">
      <alignment vertical="center"/>
    </xf>
    <xf numFmtId="0" fontId="43" fillId="0" borderId="0" xfId="4"/>
    <xf numFmtId="0" fontId="46" fillId="0" borderId="11" xfId="4" applyFont="1" applyBorder="1" applyAlignment="1">
      <alignment horizontal="center" vertical="center"/>
    </xf>
    <xf numFmtId="0" fontId="46" fillId="0" borderId="104" xfId="4" applyFont="1" applyBorder="1" applyAlignment="1">
      <alignment horizontal="center" vertical="center"/>
    </xf>
    <xf numFmtId="0" fontId="46" fillId="0" borderId="105" xfId="4" applyFont="1" applyBorder="1" applyAlignment="1">
      <alignment horizontal="center" vertical="center"/>
    </xf>
    <xf numFmtId="0" fontId="43" fillId="0" borderId="0" xfId="4" applyAlignment="1">
      <alignment horizontal="center" vertical="center"/>
    </xf>
    <xf numFmtId="187" fontId="48" fillId="0" borderId="1" xfId="4" applyNumberFormat="1" applyFont="1" applyBorder="1" applyAlignment="1">
      <alignment horizontal="center"/>
    </xf>
    <xf numFmtId="0" fontId="48" fillId="0" borderId="80" xfId="4" applyFont="1" applyBorder="1" applyAlignment="1">
      <alignment horizontal="center" vertical="center"/>
    </xf>
    <xf numFmtId="187" fontId="47" fillId="0" borderId="81" xfId="4" applyNumberFormat="1" applyFont="1" applyBorder="1" applyAlignment="1">
      <alignment horizontal="center"/>
    </xf>
    <xf numFmtId="187" fontId="48" fillId="0" borderId="58" xfId="4" applyNumberFormat="1" applyFont="1" applyBorder="1" applyAlignment="1">
      <alignment horizontal="center"/>
    </xf>
    <xf numFmtId="0" fontId="48" fillId="0" borderId="62" xfId="4" applyFont="1" applyBorder="1" applyAlignment="1">
      <alignment horizontal="center" vertical="center"/>
    </xf>
    <xf numFmtId="187" fontId="47" fillId="0" borderId="59" xfId="4" applyNumberFormat="1" applyFont="1" applyBorder="1" applyAlignment="1">
      <alignment horizontal="center"/>
    </xf>
    <xf numFmtId="186" fontId="47" fillId="0" borderId="0" xfId="4" applyNumberFormat="1" applyFont="1"/>
    <xf numFmtId="0" fontId="43" fillId="0" borderId="0" xfId="4" applyAlignment="1">
      <alignment horizontal="center"/>
    </xf>
    <xf numFmtId="186" fontId="47" fillId="0" borderId="0" xfId="4" applyNumberFormat="1" applyFont="1" applyAlignment="1">
      <alignment horizontal="center"/>
    </xf>
    <xf numFmtId="0" fontId="46" fillId="0" borderId="74" xfId="4" applyFont="1" applyBorder="1" applyAlignment="1">
      <alignment horizontal="center" vertical="center" shrinkToFit="1"/>
    </xf>
    <xf numFmtId="179" fontId="47" fillId="0" borderId="1" xfId="4" applyNumberFormat="1" applyFont="1" applyBorder="1" applyAlignment="1">
      <alignment horizontal="center" vertical="center"/>
    </xf>
    <xf numFmtId="179" fontId="47" fillId="0" borderId="86" xfId="4" applyNumberFormat="1" applyFont="1" applyBorder="1" applyAlignment="1">
      <alignment horizontal="center" vertical="center"/>
    </xf>
    <xf numFmtId="181" fontId="47" fillId="0" borderId="10" xfId="4" applyNumberFormat="1" applyFont="1" applyBorder="1" applyAlignment="1">
      <alignment horizontal="center" vertical="center"/>
    </xf>
    <xf numFmtId="0" fontId="47" fillId="0" borderId="10" xfId="4" applyFont="1" applyBorder="1" applyAlignment="1">
      <alignment horizontal="center" vertical="center"/>
    </xf>
    <xf numFmtId="188" fontId="47" fillId="0" borderId="97" xfId="4" applyNumberFormat="1" applyFont="1" applyBorder="1" applyAlignment="1">
      <alignment vertical="center" shrinkToFit="1"/>
    </xf>
    <xf numFmtId="188" fontId="47" fillId="0" borderId="16" xfId="4" applyNumberFormat="1" applyFont="1" applyBorder="1" applyAlignment="1">
      <alignment vertical="center" shrinkToFit="1"/>
    </xf>
    <xf numFmtId="188" fontId="47" fillId="0" borderId="106" xfId="4" applyNumberFormat="1" applyFont="1" applyBorder="1" applyAlignment="1">
      <alignment vertical="center" shrinkToFit="1"/>
    </xf>
    <xf numFmtId="0" fontId="47" fillId="0" borderId="1" xfId="4" applyFont="1" applyBorder="1" applyAlignment="1">
      <alignment horizontal="center" vertical="center"/>
    </xf>
    <xf numFmtId="188" fontId="47" fillId="0" borderId="1" xfId="4" applyNumberFormat="1" applyFont="1" applyBorder="1" applyAlignment="1">
      <alignment vertical="center" shrinkToFit="1"/>
    </xf>
    <xf numFmtId="188" fontId="47" fillId="0" borderId="81" xfId="4" applyNumberFormat="1" applyFont="1" applyBorder="1" applyAlignment="1">
      <alignment vertical="center" shrinkToFit="1"/>
    </xf>
    <xf numFmtId="189" fontId="47" fillId="0" borderId="107" xfId="4" applyNumberFormat="1" applyFont="1" applyBorder="1" applyAlignment="1">
      <alignment vertical="center"/>
    </xf>
    <xf numFmtId="189" fontId="47" fillId="0" borderId="97" xfId="4" applyNumberFormat="1" applyFont="1" applyBorder="1" applyAlignment="1">
      <alignment vertical="center"/>
    </xf>
    <xf numFmtId="0" fontId="47" fillId="8" borderId="1" xfId="4" applyFont="1" applyFill="1" applyBorder="1" applyAlignment="1">
      <alignment horizontal="center" vertical="center"/>
    </xf>
    <xf numFmtId="188" fontId="47" fillId="8" borderId="1" xfId="4" applyNumberFormat="1" applyFont="1" applyFill="1" applyBorder="1" applyAlignment="1">
      <alignment vertical="center" shrinkToFit="1"/>
    </xf>
    <xf numFmtId="188" fontId="47" fillId="8" borderId="81" xfId="4" applyNumberFormat="1" applyFont="1" applyFill="1" applyBorder="1" applyAlignment="1">
      <alignment vertical="center" shrinkToFit="1"/>
    </xf>
    <xf numFmtId="188" fontId="47" fillId="8" borderId="106" xfId="4" applyNumberFormat="1" applyFont="1" applyFill="1" applyBorder="1" applyAlignment="1">
      <alignment vertical="center" shrinkToFit="1"/>
    </xf>
    <xf numFmtId="189" fontId="47" fillId="8" borderId="107" xfId="4" applyNumberFormat="1" applyFont="1" applyFill="1" applyBorder="1" applyAlignment="1">
      <alignment vertical="center"/>
    </xf>
    <xf numFmtId="179" fontId="47" fillId="8" borderId="112" xfId="4" applyNumberFormat="1" applyFont="1" applyFill="1" applyBorder="1" applyAlignment="1">
      <alignment horizontal="center" vertical="center"/>
    </xf>
    <xf numFmtId="179" fontId="47" fillId="8" borderId="111" xfId="4" applyNumberFormat="1" applyFont="1" applyFill="1" applyBorder="1" applyAlignment="1">
      <alignment horizontal="center" vertical="center"/>
    </xf>
    <xf numFmtId="187" fontId="48" fillId="8" borderId="1" xfId="4" applyNumberFormat="1" applyFont="1" applyFill="1" applyBorder="1" applyAlignment="1">
      <alignment horizontal="center"/>
    </xf>
    <xf numFmtId="0" fontId="48" fillId="8" borderId="80" xfId="4" applyFont="1" applyFill="1" applyBorder="1" applyAlignment="1">
      <alignment horizontal="center" vertical="center"/>
    </xf>
    <xf numFmtId="187" fontId="47" fillId="8" borderId="81" xfId="4" applyNumberFormat="1" applyFont="1" applyFill="1" applyBorder="1" applyAlignment="1">
      <alignment horizontal="center"/>
    </xf>
    <xf numFmtId="0" fontId="47" fillId="8" borderId="10" xfId="4" applyFont="1" applyFill="1" applyBorder="1" applyAlignment="1">
      <alignment horizontal="center" vertical="center"/>
    </xf>
    <xf numFmtId="188" fontId="47" fillId="8" borderId="16" xfId="4" applyNumberFormat="1" applyFont="1" applyFill="1" applyBorder="1" applyAlignment="1">
      <alignment vertical="center" shrinkToFit="1"/>
    </xf>
    <xf numFmtId="188" fontId="47" fillId="8" borderId="97" xfId="4" applyNumberFormat="1" applyFont="1" applyFill="1" applyBorder="1" applyAlignment="1">
      <alignment vertical="center" shrinkToFit="1"/>
    </xf>
    <xf numFmtId="189" fontId="47" fillId="8" borderId="97" xfId="4" applyNumberFormat="1" applyFont="1" applyFill="1" applyBorder="1" applyAlignment="1">
      <alignment vertical="center"/>
    </xf>
    <xf numFmtId="181" fontId="47" fillId="8" borderId="10" xfId="4" applyNumberFormat="1" applyFont="1" applyFill="1" applyBorder="1" applyAlignment="1">
      <alignment horizontal="center" vertical="center"/>
    </xf>
    <xf numFmtId="0" fontId="46" fillId="0" borderId="40" xfId="4" applyFont="1" applyBorder="1" applyAlignment="1">
      <alignment horizontal="center" vertical="center" wrapText="1"/>
    </xf>
    <xf numFmtId="0" fontId="46" fillId="0" borderId="87" xfId="4" applyFont="1" applyBorder="1" applyAlignment="1">
      <alignment horizontal="center" vertical="center" wrapText="1"/>
    </xf>
    <xf numFmtId="0" fontId="46" fillId="0" borderId="88" xfId="4" applyFont="1" applyBorder="1" applyAlignment="1">
      <alignment horizontal="center" vertical="center" wrapText="1"/>
    </xf>
    <xf numFmtId="187" fontId="48" fillId="0" borderId="94" xfId="4" applyNumberFormat="1" applyFont="1" applyBorder="1" applyAlignment="1">
      <alignment horizontal="center" vertical="center"/>
    </xf>
    <xf numFmtId="187" fontId="48" fillId="0" borderId="113" xfId="4" applyNumberFormat="1" applyFont="1" applyBorder="1" applyAlignment="1">
      <alignment horizontal="center" vertical="center"/>
    </xf>
    <xf numFmtId="0" fontId="0" fillId="0" borderId="86" xfId="0" applyBorder="1" applyAlignment="1">
      <alignment horizontal="left" vertical="center" wrapText="1"/>
    </xf>
    <xf numFmtId="0" fontId="0" fillId="0" borderId="91" xfId="0" applyBorder="1" applyAlignment="1">
      <alignment horizontal="left" vertical="center" wrapText="1"/>
    </xf>
    <xf numFmtId="0" fontId="0" fillId="0" borderId="92" xfId="0" applyBorder="1" applyAlignment="1">
      <alignment horizontal="left" vertical="center"/>
    </xf>
    <xf numFmtId="188" fontId="47" fillId="9" borderId="97" xfId="4" applyNumberFormat="1" applyFont="1" applyFill="1" applyBorder="1" applyAlignment="1">
      <alignment vertical="center" shrinkToFit="1"/>
    </xf>
    <xf numFmtId="189" fontId="47" fillId="9" borderId="97" xfId="4" applyNumberFormat="1" applyFont="1" applyFill="1" applyBorder="1" applyAlignment="1">
      <alignment vertical="center"/>
    </xf>
    <xf numFmtId="188" fontId="51" fillId="0" borderId="1" xfId="4" applyNumberFormat="1" applyFont="1" applyBorder="1" applyAlignment="1">
      <alignment vertical="center" shrinkToFit="1"/>
    </xf>
    <xf numFmtId="188" fontId="51" fillId="0" borderId="106" xfId="4" applyNumberFormat="1" applyFont="1" applyBorder="1" applyAlignment="1">
      <alignment vertical="center" shrinkToFit="1"/>
    </xf>
    <xf numFmtId="189" fontId="51" fillId="0" borderId="107" xfId="4" applyNumberFormat="1" applyFont="1" applyBorder="1" applyAlignment="1">
      <alignment vertical="center"/>
    </xf>
    <xf numFmtId="181" fontId="51" fillId="0" borderId="10" xfId="4" applyNumberFormat="1" applyFont="1" applyBorder="1" applyAlignment="1">
      <alignment horizontal="center" vertical="center"/>
    </xf>
    <xf numFmtId="0" fontId="47" fillId="8" borderId="86" xfId="4" applyFont="1" applyFill="1" applyBorder="1" applyAlignment="1">
      <alignment horizontal="center" vertical="center"/>
    </xf>
    <xf numFmtId="188" fontId="51" fillId="8" borderId="86" xfId="4" applyNumberFormat="1" applyFont="1" applyFill="1" applyBorder="1" applyAlignment="1">
      <alignment vertical="center" shrinkToFit="1"/>
    </xf>
    <xf numFmtId="188" fontId="47" fillId="8" borderId="86" xfId="4" applyNumberFormat="1" applyFont="1" applyFill="1" applyBorder="1" applyAlignment="1">
      <alignment vertical="center" shrinkToFit="1"/>
    </xf>
    <xf numFmtId="189" fontId="51" fillId="8" borderId="86" xfId="4" applyNumberFormat="1" applyFont="1" applyFill="1" applyBorder="1" applyAlignment="1">
      <alignment vertical="center"/>
    </xf>
    <xf numFmtId="189" fontId="47" fillId="8" borderId="86" xfId="4" applyNumberFormat="1" applyFont="1" applyFill="1" applyBorder="1" applyAlignment="1">
      <alignment vertical="center"/>
    </xf>
    <xf numFmtId="0" fontId="47" fillId="0" borderId="86" xfId="4" applyFont="1" applyBorder="1" applyAlignment="1">
      <alignment horizontal="center" vertical="center"/>
    </xf>
    <xf numFmtId="188" fontId="51" fillId="0" borderId="86" xfId="4" applyNumberFormat="1" applyFont="1" applyBorder="1" applyAlignment="1">
      <alignment vertical="center" shrinkToFit="1"/>
    </xf>
    <xf numFmtId="188" fontId="47" fillId="0" borderId="86" xfId="4" applyNumberFormat="1" applyFont="1" applyBorder="1" applyAlignment="1">
      <alignment vertical="center" shrinkToFit="1"/>
    </xf>
    <xf numFmtId="189" fontId="51" fillId="0" borderId="86" xfId="4" applyNumberFormat="1" applyFont="1" applyBorder="1" applyAlignment="1">
      <alignment vertical="center"/>
    </xf>
    <xf numFmtId="189" fontId="47" fillId="0" borderId="86" xfId="4" applyNumberFormat="1" applyFont="1" applyBorder="1" applyAlignment="1">
      <alignment vertical="center"/>
    </xf>
    <xf numFmtId="0" fontId="46" fillId="0" borderId="88" xfId="4" applyFont="1" applyBorder="1" applyAlignment="1">
      <alignment horizontal="center" vertical="center" shrinkToFit="1"/>
    </xf>
    <xf numFmtId="0" fontId="47" fillId="0" borderId="91" xfId="4" applyFont="1" applyBorder="1" applyAlignment="1">
      <alignment horizontal="center" vertical="center"/>
    </xf>
    <xf numFmtId="188" fontId="51" fillId="0" borderId="91" xfId="4" applyNumberFormat="1" applyFont="1" applyBorder="1" applyAlignment="1">
      <alignment vertical="center" shrinkToFit="1"/>
    </xf>
    <xf numFmtId="188" fontId="47" fillId="0" borderId="91" xfId="4" applyNumberFormat="1" applyFont="1" applyBorder="1" applyAlignment="1">
      <alignment vertical="center" shrinkToFit="1"/>
    </xf>
    <xf numFmtId="189" fontId="51" fillId="0" borderId="91" xfId="4" applyNumberFormat="1" applyFont="1" applyBorder="1" applyAlignment="1">
      <alignment vertical="center"/>
    </xf>
    <xf numFmtId="187" fontId="51" fillId="8" borderId="1" xfId="4" applyNumberFormat="1" applyFont="1" applyFill="1" applyBorder="1" applyAlignment="1">
      <alignment horizontal="center"/>
    </xf>
    <xf numFmtId="187" fontId="51" fillId="8" borderId="81" xfId="4" applyNumberFormat="1" applyFont="1" applyFill="1" applyBorder="1" applyAlignment="1">
      <alignment horizontal="center"/>
    </xf>
    <xf numFmtId="187" fontId="51" fillId="0" borderId="1" xfId="4" applyNumberFormat="1" applyFont="1" applyBorder="1" applyAlignment="1">
      <alignment horizontal="center"/>
    </xf>
    <xf numFmtId="187" fontId="51" fillId="0" borderId="81" xfId="4" applyNumberFormat="1" applyFont="1" applyBorder="1" applyAlignment="1">
      <alignment horizontal="center"/>
    </xf>
    <xf numFmtId="187" fontId="51" fillId="0" borderId="94" xfId="4" applyNumberFormat="1" applyFont="1" applyBorder="1" applyAlignment="1">
      <alignment horizontal="center" vertical="center"/>
    </xf>
    <xf numFmtId="0" fontId="27" fillId="0" borderId="86" xfId="0" applyFont="1" applyBorder="1" applyAlignment="1">
      <alignment horizontal="left" vertical="center" wrapText="1"/>
    </xf>
    <xf numFmtId="0" fontId="53" fillId="0" borderId="86" xfId="0" applyFont="1" applyBorder="1" applyAlignment="1">
      <alignment horizontal="left" vertical="center" wrapText="1"/>
    </xf>
    <xf numFmtId="187" fontId="51" fillId="0" borderId="113" xfId="4" applyNumberFormat="1" applyFont="1" applyBorder="1" applyAlignment="1">
      <alignment horizontal="center" vertical="center"/>
    </xf>
    <xf numFmtId="0" fontId="27" fillId="0" borderId="91" xfId="0" applyFont="1" applyBorder="1" applyAlignment="1">
      <alignment horizontal="left" vertical="center" wrapText="1"/>
    </xf>
    <xf numFmtId="0" fontId="55" fillId="0" borderId="0" xfId="5" applyFont="1">
      <alignment vertical="center"/>
    </xf>
    <xf numFmtId="0" fontId="56" fillId="11" borderId="114" xfId="5" applyFont="1" applyFill="1" applyBorder="1" applyAlignment="1">
      <alignment horizontal="center" vertical="center"/>
    </xf>
    <xf numFmtId="0" fontId="56" fillId="11" borderId="115" xfId="5" applyFont="1" applyFill="1" applyBorder="1" applyAlignment="1">
      <alignment horizontal="center" vertical="center"/>
    </xf>
    <xf numFmtId="0" fontId="56" fillId="11" borderId="116" xfId="5" applyFont="1" applyFill="1" applyBorder="1" applyAlignment="1">
      <alignment horizontal="center" vertical="center"/>
    </xf>
    <xf numFmtId="0" fontId="57" fillId="0" borderId="118" xfId="5" applyFont="1" applyBorder="1" applyAlignment="1">
      <alignment horizontal="left" vertical="center"/>
    </xf>
    <xf numFmtId="0" fontId="57" fillId="0" borderId="119" xfId="5" applyFont="1" applyBorder="1" applyAlignment="1">
      <alignment horizontal="left" vertical="center"/>
    </xf>
    <xf numFmtId="0" fontId="57" fillId="0" borderId="121" xfId="5" applyFont="1" applyBorder="1" applyAlignment="1">
      <alignment horizontal="left" vertical="center"/>
    </xf>
    <xf numFmtId="0" fontId="57" fillId="0" borderId="122" xfId="5" applyFont="1" applyBorder="1" applyAlignment="1">
      <alignment horizontal="left" vertical="center"/>
    </xf>
    <xf numFmtId="0" fontId="57" fillId="0" borderId="122" xfId="5" applyFont="1" applyBorder="1" applyAlignment="1">
      <alignment horizontal="left" vertical="center" wrapText="1"/>
    </xf>
    <xf numFmtId="0" fontId="57" fillId="0" borderId="123" xfId="5" applyFont="1" applyBorder="1" applyAlignment="1">
      <alignment horizontal="center" vertical="center"/>
    </xf>
    <xf numFmtId="0" fontId="57" fillId="0" borderId="124" xfId="5" applyFont="1" applyBorder="1" applyAlignment="1">
      <alignment horizontal="left" vertical="center"/>
    </xf>
    <xf numFmtId="0" fontId="57" fillId="0" borderId="125" xfId="5" applyFont="1" applyBorder="1" applyAlignment="1">
      <alignment horizontal="left" vertical="center"/>
    </xf>
    <xf numFmtId="0" fontId="58" fillId="10" borderId="17" xfId="5" applyFont="1" applyFill="1" applyBorder="1">
      <alignment vertical="center"/>
    </xf>
    <xf numFmtId="0" fontId="59" fillId="0" borderId="122" xfId="5" applyFont="1" applyBorder="1" applyAlignment="1">
      <alignment horizontal="left" vertical="center" wrapText="1"/>
    </xf>
    <xf numFmtId="0" fontId="57" fillId="0" borderId="128" xfId="5" applyFont="1" applyBorder="1" applyAlignment="1">
      <alignment horizontal="center" vertical="center"/>
    </xf>
    <xf numFmtId="0" fontId="57" fillId="0" borderId="129" xfId="5" applyFont="1" applyBorder="1" applyAlignment="1">
      <alignment horizontal="center" vertical="center"/>
    </xf>
    <xf numFmtId="0" fontId="57" fillId="0" borderId="130" xfId="5" applyFont="1" applyBorder="1" applyAlignment="1">
      <alignment horizontal="center" vertical="center"/>
    </xf>
    <xf numFmtId="0" fontId="0" fillId="0" borderId="0" xfId="0" applyBorder="1" applyAlignment="1">
      <alignment horizontal="right" vertical="center"/>
    </xf>
    <xf numFmtId="0" fontId="0" fillId="0" borderId="0" xfId="0" applyBorder="1">
      <alignment vertical="center"/>
    </xf>
    <xf numFmtId="0" fontId="0" fillId="0" borderId="0" xfId="0">
      <alignment vertical="center"/>
    </xf>
    <xf numFmtId="0" fontId="27" fillId="0" borderId="0" xfId="0" applyFont="1" applyBorder="1" applyAlignment="1">
      <alignment horizontal="left" vertical="center"/>
    </xf>
    <xf numFmtId="0" fontId="0" fillId="0" borderId="86" xfId="0" applyBorder="1" applyAlignment="1">
      <alignment horizontal="center" vertical="center"/>
    </xf>
    <xf numFmtId="177" fontId="12" fillId="2" borderId="7" xfId="0" applyNumberFormat="1" applyFont="1" applyFill="1" applyBorder="1" applyAlignment="1">
      <alignment horizontal="right" vertical="center" shrinkToFit="1"/>
    </xf>
    <xf numFmtId="177" fontId="12" fillId="0" borderId="8" xfId="0" applyNumberFormat="1" applyFont="1" applyBorder="1" applyAlignment="1">
      <alignment horizontal="right" vertical="center" shrinkToFit="1"/>
    </xf>
    <xf numFmtId="177" fontId="12" fillId="0" borderId="19" xfId="0" applyNumberFormat="1" applyFont="1" applyBorder="1" applyAlignment="1">
      <alignment horizontal="right" vertical="center" shrinkToFit="1"/>
    </xf>
    <xf numFmtId="177" fontId="12" fillId="0" borderId="17" xfId="0" applyNumberFormat="1" applyFont="1" applyBorder="1" applyAlignment="1">
      <alignment horizontal="right" vertical="center" shrinkToFit="1"/>
    </xf>
    <xf numFmtId="177" fontId="10" fillId="0" borderId="9" xfId="0" applyNumberFormat="1" applyFont="1" applyBorder="1" applyAlignment="1">
      <alignment horizontal="right" vertical="center" shrinkToFit="1"/>
    </xf>
    <xf numFmtId="177" fontId="14" fillId="3" borderId="38" xfId="0" applyNumberFormat="1" applyFont="1" applyFill="1" applyBorder="1" applyAlignment="1">
      <alignment horizontal="right" vertical="center" shrinkToFit="1"/>
    </xf>
    <xf numFmtId="38" fontId="12" fillId="0" borderId="28" xfId="1" applyFont="1" applyFill="1" applyBorder="1" applyAlignment="1">
      <alignment vertical="center" shrinkToFit="1"/>
    </xf>
    <xf numFmtId="38" fontId="12" fillId="0" borderId="25" xfId="1" applyFont="1" applyFill="1" applyBorder="1" applyAlignment="1">
      <alignment vertical="center" shrinkToFit="1"/>
    </xf>
    <xf numFmtId="38" fontId="12" fillId="0" borderId="16" xfId="1" applyFont="1" applyFill="1" applyBorder="1" applyAlignment="1">
      <alignment vertical="center" shrinkToFit="1"/>
    </xf>
    <xf numFmtId="38" fontId="12" fillId="5" borderId="57" xfId="1" applyFont="1" applyFill="1" applyBorder="1" applyAlignment="1">
      <alignment vertical="center" shrinkToFit="1"/>
    </xf>
    <xf numFmtId="38" fontId="12" fillId="0" borderId="21" xfId="1" applyFont="1" applyFill="1" applyBorder="1" applyAlignment="1">
      <alignment vertical="center" shrinkToFit="1"/>
    </xf>
    <xf numFmtId="38" fontId="12" fillId="5" borderId="28" xfId="1" applyFont="1" applyFill="1" applyBorder="1" applyAlignment="1">
      <alignment vertical="center" shrinkToFit="1"/>
    </xf>
    <xf numFmtId="38" fontId="12" fillId="0" borderId="46" xfId="1" applyFont="1" applyFill="1" applyBorder="1" applyAlignment="1">
      <alignment vertical="center" shrinkToFit="1"/>
    </xf>
    <xf numFmtId="38" fontId="12" fillId="0" borderId="52" xfId="1" applyFont="1" applyFill="1" applyBorder="1" applyAlignment="1">
      <alignment vertical="center" shrinkToFit="1"/>
    </xf>
    <xf numFmtId="38" fontId="12" fillId="5" borderId="59" xfId="1" applyFont="1" applyFill="1" applyBorder="1" applyAlignment="1">
      <alignment vertical="center" shrinkToFit="1"/>
    </xf>
    <xf numFmtId="38" fontId="12" fillId="0" borderId="44" xfId="1" applyFont="1" applyFill="1" applyBorder="1" applyAlignment="1">
      <alignment vertical="center" shrinkToFit="1"/>
    </xf>
    <xf numFmtId="0" fontId="12" fillId="0" borderId="42" xfId="0" applyFont="1" applyBorder="1" applyAlignment="1">
      <alignment vertical="center" shrinkToFit="1"/>
    </xf>
    <xf numFmtId="0" fontId="12" fillId="0" borderId="13" xfId="0" applyFont="1" applyBorder="1" applyAlignment="1">
      <alignment vertical="center" shrinkToFit="1"/>
    </xf>
    <xf numFmtId="38" fontId="23" fillId="4" borderId="55" xfId="0" applyNumberFormat="1" applyFont="1" applyFill="1" applyBorder="1" applyAlignment="1">
      <alignment horizontal="right" vertical="center" shrinkToFit="1"/>
    </xf>
    <xf numFmtId="38" fontId="16" fillId="0" borderId="48" xfId="1" applyFont="1" applyFill="1" applyBorder="1" applyAlignment="1">
      <alignment vertical="center" shrinkToFit="1"/>
    </xf>
    <xf numFmtId="38" fontId="16" fillId="0" borderId="54" xfId="1" applyFont="1" applyFill="1" applyBorder="1" applyAlignment="1">
      <alignment vertical="center" shrinkToFit="1"/>
    </xf>
    <xf numFmtId="38" fontId="16" fillId="5" borderId="56" xfId="1" applyFont="1" applyFill="1" applyBorder="1" applyAlignment="1">
      <alignment vertical="center" shrinkToFit="1"/>
    </xf>
    <xf numFmtId="38" fontId="16" fillId="0" borderId="9" xfId="1" applyFont="1" applyFill="1" applyBorder="1" applyAlignment="1">
      <alignment vertical="center" shrinkToFit="1"/>
    </xf>
    <xf numFmtId="38" fontId="16" fillId="0" borderId="27" xfId="1" applyFont="1" applyFill="1" applyBorder="1" applyAlignment="1">
      <alignment vertical="center" shrinkToFit="1"/>
    </xf>
    <xf numFmtId="38" fontId="16" fillId="0" borderId="8" xfId="1" applyFont="1" applyFill="1" applyBorder="1" applyAlignment="1">
      <alignment vertical="center" shrinkToFit="1"/>
    </xf>
    <xf numFmtId="38" fontId="16" fillId="0" borderId="17" xfId="1" applyFont="1" applyFill="1" applyBorder="1" applyAlignment="1">
      <alignment vertical="center" shrinkToFit="1"/>
    </xf>
    <xf numFmtId="38" fontId="16" fillId="5" borderId="60" xfId="1" applyFont="1" applyFill="1" applyBorder="1" applyAlignment="1">
      <alignment vertical="center" shrinkToFit="1"/>
    </xf>
    <xf numFmtId="0" fontId="16" fillId="0" borderId="50" xfId="0" applyFont="1" applyBorder="1" applyAlignment="1">
      <alignment vertical="center" shrinkToFit="1"/>
    </xf>
    <xf numFmtId="0" fontId="16" fillId="0" borderId="15" xfId="0" applyFont="1" applyBorder="1" applyAlignment="1">
      <alignment vertical="center" shrinkToFit="1"/>
    </xf>
    <xf numFmtId="38" fontId="24" fillId="2" borderId="56" xfId="0" applyNumberFormat="1" applyFont="1" applyFill="1" applyBorder="1" applyAlignment="1">
      <alignment vertical="center" shrinkToFit="1"/>
    </xf>
    <xf numFmtId="38" fontId="16" fillId="5" borderId="17" xfId="1" applyFont="1" applyFill="1" applyBorder="1" applyAlignment="1">
      <alignment vertical="center" shrinkToFit="1"/>
    </xf>
    <xf numFmtId="0" fontId="13" fillId="0" borderId="43" xfId="0" applyFont="1" applyBorder="1" applyAlignment="1">
      <alignment horizontal="left" vertical="center"/>
    </xf>
    <xf numFmtId="0" fontId="13" fillId="0" borderId="10" xfId="0" applyFont="1" applyBorder="1" applyAlignment="1">
      <alignment horizontal="left" vertical="center"/>
    </xf>
    <xf numFmtId="0" fontId="16" fillId="0" borderId="48" xfId="0" applyFont="1" applyBorder="1" applyAlignment="1">
      <alignment vertical="center" shrinkToFit="1"/>
    </xf>
    <xf numFmtId="0" fontId="16" fillId="0" borderId="54" xfId="0" applyFont="1" applyBorder="1" applyAlignment="1">
      <alignment vertical="center" shrinkToFit="1"/>
    </xf>
    <xf numFmtId="0" fontId="12" fillId="0" borderId="46" xfId="0" applyFont="1" applyBorder="1" applyAlignment="1">
      <alignment vertical="center" shrinkToFit="1"/>
    </xf>
    <xf numFmtId="0" fontId="12" fillId="0" borderId="52" xfId="0" applyFont="1" applyBorder="1" applyAlignment="1">
      <alignment vertical="center" shrinkToFit="1"/>
    </xf>
    <xf numFmtId="0" fontId="58" fillId="10" borderId="127" xfId="5" applyFont="1" applyFill="1" applyBorder="1" applyAlignment="1">
      <alignment vertical="center"/>
    </xf>
    <xf numFmtId="0" fontId="46" fillId="0" borderId="74" xfId="4" applyFont="1" applyBorder="1" applyAlignment="1">
      <alignment horizontal="center" vertical="center" shrinkToFit="1"/>
    </xf>
    <xf numFmtId="0" fontId="57" fillId="0" borderId="121" xfId="5" applyFont="1" applyBorder="1" applyAlignment="1">
      <alignment horizontal="left" vertical="center" wrapText="1"/>
    </xf>
    <xf numFmtId="0" fontId="47" fillId="0" borderId="4" xfId="4" applyFont="1" applyBorder="1" applyAlignment="1">
      <alignment horizontal="center" vertical="center"/>
    </xf>
    <xf numFmtId="188" fontId="47" fillId="0" borderId="58" xfId="4" applyNumberFormat="1" applyFont="1" applyBorder="1" applyAlignment="1">
      <alignment vertical="center" shrinkToFit="1"/>
    </xf>
    <xf numFmtId="188" fontId="47" fillId="0" borderId="57" xfId="4" applyNumberFormat="1" applyFont="1" applyBorder="1" applyAlignment="1">
      <alignment vertical="center" shrinkToFit="1"/>
    </xf>
    <xf numFmtId="188" fontId="47" fillId="0" borderId="109" xfId="4" applyNumberFormat="1" applyFont="1" applyBorder="1" applyAlignment="1">
      <alignment vertical="center" shrinkToFit="1"/>
    </xf>
    <xf numFmtId="189" fontId="47" fillId="0" borderId="109" xfId="4" applyNumberFormat="1" applyFont="1" applyBorder="1" applyAlignment="1">
      <alignment vertical="center"/>
    </xf>
    <xf numFmtId="181" fontId="47" fillId="0" borderId="4" xfId="4" applyNumberFormat="1" applyFont="1" applyBorder="1" applyAlignment="1">
      <alignment horizontal="center" vertical="center"/>
    </xf>
    <xf numFmtId="0" fontId="0" fillId="0" borderId="0" xfId="0" applyFont="1" applyBorder="1">
      <alignment vertical="center"/>
    </xf>
    <xf numFmtId="0" fontId="0" fillId="0" borderId="0" xfId="0" applyFont="1" applyBorder="1" applyAlignment="1">
      <alignment horizontal="right" vertical="center"/>
    </xf>
    <xf numFmtId="0" fontId="0"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center" vertical="center" shrinkToFit="1"/>
    </xf>
    <xf numFmtId="0" fontId="30" fillId="7" borderId="101" xfId="0" applyFont="1" applyFill="1" applyBorder="1" applyAlignment="1">
      <alignment horizontal="center" vertical="center"/>
    </xf>
    <xf numFmtId="188" fontId="47" fillId="0" borderId="107" xfId="4" applyNumberFormat="1" applyFont="1" applyBorder="1" applyAlignment="1">
      <alignment vertical="center" shrinkToFit="1"/>
    </xf>
    <xf numFmtId="0" fontId="64" fillId="10" borderId="95" xfId="5" applyFont="1" applyFill="1" applyBorder="1">
      <alignment vertical="center"/>
    </xf>
    <xf numFmtId="0" fontId="64" fillId="10" borderId="47" xfId="5" applyFont="1" applyFill="1" applyBorder="1">
      <alignment vertical="center"/>
    </xf>
    <xf numFmtId="0" fontId="64" fillId="10" borderId="48" xfId="5" applyFont="1" applyFill="1" applyBorder="1">
      <alignment vertical="center"/>
    </xf>
    <xf numFmtId="0" fontId="57" fillId="0" borderId="117" xfId="5" applyFont="1" applyBorder="1" applyAlignment="1">
      <alignment horizontal="center" vertical="center" wrapText="1"/>
    </xf>
    <xf numFmtId="0" fontId="57" fillId="0" borderId="120" xfId="5" applyFont="1" applyBorder="1" applyAlignment="1">
      <alignment horizontal="center" vertical="center" wrapText="1"/>
    </xf>
    <xf numFmtId="0" fontId="58" fillId="10" borderId="126" xfId="5" applyFont="1" applyFill="1" applyBorder="1" applyAlignment="1">
      <alignment vertical="center"/>
    </xf>
    <xf numFmtId="0" fontId="58" fillId="10" borderId="127" xfId="5" applyFont="1" applyFill="1" applyBorder="1" applyAlignment="1">
      <alignment vertical="center"/>
    </xf>
    <xf numFmtId="0" fontId="0" fillId="0" borderId="0" xfId="0" applyFont="1" applyBorder="1" applyAlignment="1">
      <alignment horizontal="center" vertical="center"/>
    </xf>
    <xf numFmtId="0" fontId="0" fillId="0" borderId="6" xfId="0" applyFont="1" applyBorder="1" applyAlignment="1">
      <alignment horizontal="left" vertical="center"/>
    </xf>
    <xf numFmtId="49" fontId="0" fillId="0" borderId="6" xfId="0" applyNumberFormat="1" applyFont="1" applyBorder="1" applyAlignment="1">
      <alignment horizontal="left" vertical="center" shrinkToFit="1"/>
    </xf>
    <xf numFmtId="0" fontId="0" fillId="0" borderId="6" xfId="0" applyFont="1" applyBorder="1" applyAlignment="1">
      <alignment horizontal="left" vertical="center" shrinkToFit="1"/>
    </xf>
    <xf numFmtId="0" fontId="0" fillId="0" borderId="80" xfId="0" applyFont="1" applyBorder="1" applyAlignment="1">
      <alignment horizontal="left" vertical="center" shrinkToFit="1"/>
    </xf>
    <xf numFmtId="0" fontId="0" fillId="0" borderId="0" xfId="0" applyFont="1" applyBorder="1" applyAlignment="1">
      <alignment horizontal="right" vertical="center"/>
    </xf>
    <xf numFmtId="0" fontId="0" fillId="0" borderId="96"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27" fillId="0" borderId="6" xfId="0" applyFont="1" applyBorder="1" applyAlignment="1">
      <alignment horizontal="left" vertical="center"/>
    </xf>
    <xf numFmtId="0" fontId="27" fillId="0" borderId="8" xfId="0" applyFont="1" applyBorder="1" applyAlignment="1">
      <alignment horizontal="left" vertical="center"/>
    </xf>
    <xf numFmtId="49" fontId="27" fillId="0" borderId="6" xfId="0" applyNumberFormat="1" applyFont="1" applyBorder="1" applyAlignment="1">
      <alignment horizontal="left" vertical="center" shrinkToFit="1"/>
    </xf>
    <xf numFmtId="49" fontId="27" fillId="0" borderId="8" xfId="0" applyNumberFormat="1" applyFont="1" applyBorder="1" applyAlignment="1">
      <alignment horizontal="left" vertical="center" shrinkToFit="1"/>
    </xf>
    <xf numFmtId="0" fontId="27" fillId="0" borderId="80" xfId="0" applyFont="1" applyBorder="1" applyAlignment="1">
      <alignment horizontal="left" vertical="center" shrinkToFit="1"/>
    </xf>
    <xf numFmtId="0" fontId="27" fillId="0" borderId="93" xfId="0" applyFont="1" applyBorder="1" applyAlignment="1">
      <alignment horizontal="left" vertical="center" shrinkToFit="1"/>
    </xf>
    <xf numFmtId="49" fontId="28" fillId="0" borderId="80" xfId="3" applyNumberFormat="1" applyBorder="1" applyAlignment="1">
      <alignment horizontal="left" vertical="center" shrinkToFit="1"/>
    </xf>
    <xf numFmtId="49" fontId="27" fillId="0" borderId="80" xfId="0" applyNumberFormat="1" applyFont="1" applyBorder="1" applyAlignment="1">
      <alignment horizontal="left" vertical="center" shrinkToFit="1"/>
    </xf>
    <xf numFmtId="49" fontId="27" fillId="0" borderId="93" xfId="0" applyNumberFormat="1" applyFont="1" applyBorder="1" applyAlignment="1">
      <alignment horizontal="left" vertical="center" shrinkToFit="1"/>
    </xf>
    <xf numFmtId="58" fontId="27" fillId="0" borderId="96" xfId="0" applyNumberFormat="1" applyFont="1" applyBorder="1" applyAlignment="1">
      <alignment vertical="center"/>
    </xf>
    <xf numFmtId="58" fontId="27" fillId="0" borderId="0" xfId="0" applyNumberFormat="1" applyFont="1" applyBorder="1" applyAlignment="1">
      <alignment vertical="center"/>
    </xf>
    <xf numFmtId="58" fontId="27" fillId="0" borderId="17" xfId="0" applyNumberFormat="1" applyFont="1" applyBorder="1" applyAlignment="1">
      <alignment vertical="center"/>
    </xf>
    <xf numFmtId="0" fontId="27" fillId="0" borderId="6" xfId="0" applyFont="1" applyBorder="1" applyAlignment="1">
      <alignment horizontal="left" vertical="center" shrinkToFit="1"/>
    </xf>
    <xf numFmtId="0" fontId="27" fillId="0" borderId="8" xfId="0" applyFont="1" applyBorder="1" applyAlignment="1">
      <alignment horizontal="left" vertical="center" shrinkToFit="1"/>
    </xf>
    <xf numFmtId="0" fontId="0" fillId="0" borderId="86" xfId="0" applyBorder="1">
      <alignment vertical="center"/>
    </xf>
    <xf numFmtId="0" fontId="0" fillId="0" borderId="86" xfId="0" applyBorder="1" applyAlignment="1">
      <alignment vertical="center" wrapText="1"/>
    </xf>
    <xf numFmtId="0" fontId="0" fillId="0" borderId="96" xfId="0" applyBorder="1" applyAlignment="1">
      <alignment vertical="center" wrapText="1"/>
    </xf>
    <xf numFmtId="0" fontId="0" fillId="0" borderId="0" xfId="0" applyBorder="1" applyAlignment="1">
      <alignment vertical="center" wrapText="1"/>
    </xf>
    <xf numFmtId="0" fontId="0" fillId="0" borderId="6" xfId="0" applyBorder="1" applyAlignment="1">
      <alignment horizontal="left" vertical="center" shrinkToFit="1"/>
    </xf>
    <xf numFmtId="0" fontId="0" fillId="0" borderId="0" xfId="0" applyFont="1" applyBorder="1" applyAlignment="1">
      <alignment vertical="center" wrapText="1"/>
    </xf>
    <xf numFmtId="0" fontId="0" fillId="0" borderId="89" xfId="0" applyBorder="1">
      <alignment vertical="center"/>
    </xf>
    <xf numFmtId="0" fontId="0" fillId="0" borderId="89" xfId="0" applyBorder="1" applyAlignment="1">
      <alignment vertical="center" wrapText="1"/>
    </xf>
    <xf numFmtId="0" fontId="0" fillId="0" borderId="1" xfId="0" applyBorder="1">
      <alignment vertical="center"/>
    </xf>
    <xf numFmtId="0" fontId="27" fillId="0" borderId="6" xfId="0" applyFont="1" applyBorder="1" applyAlignment="1">
      <alignment vertical="center"/>
    </xf>
    <xf numFmtId="0" fontId="27" fillId="0" borderId="8" xfId="0" applyFont="1" applyBorder="1" applyAlignment="1">
      <alignment vertical="center"/>
    </xf>
    <xf numFmtId="0" fontId="0" fillId="0" borderId="96" xfId="0" applyBorder="1" applyAlignment="1">
      <alignment vertical="center" shrinkToFit="1"/>
    </xf>
    <xf numFmtId="0" fontId="0" fillId="0" borderId="0" xfId="0" applyBorder="1" applyAlignment="1">
      <alignment vertical="center" shrinkToFit="1"/>
    </xf>
    <xf numFmtId="178" fontId="0" fillId="0" borderId="6" xfId="0" applyNumberFormat="1" applyBorder="1" applyAlignment="1">
      <alignment horizontal="center" vertical="center"/>
    </xf>
    <xf numFmtId="179" fontId="0" fillId="0" borderId="6" xfId="0" applyNumberFormat="1" applyBorder="1" applyAlignment="1">
      <alignment horizontal="center" vertical="center"/>
    </xf>
    <xf numFmtId="0" fontId="0" fillId="0" borderId="6" xfId="0" applyBorder="1" applyAlignment="1">
      <alignment horizontal="center" vertical="center"/>
    </xf>
    <xf numFmtId="178" fontId="27" fillId="0" borderId="6" xfId="0" applyNumberFormat="1" applyFont="1" applyBorder="1" applyAlignment="1">
      <alignment horizontal="center" vertical="center"/>
    </xf>
    <xf numFmtId="179" fontId="27" fillId="0" borderId="6" xfId="0" applyNumberFormat="1" applyFont="1" applyBorder="1" applyAlignment="1">
      <alignment horizontal="center" vertical="center"/>
    </xf>
    <xf numFmtId="0" fontId="0" fillId="0" borderId="0" xfId="0" applyFont="1" applyBorder="1" applyAlignment="1">
      <alignment vertical="center" shrinkToFit="1"/>
    </xf>
    <xf numFmtId="0" fontId="0" fillId="0" borderId="31" xfId="0" applyBorder="1" applyAlignment="1">
      <alignment vertical="center" wrapText="1"/>
    </xf>
    <xf numFmtId="0" fontId="0" fillId="0" borderId="0" xfId="0" applyBorder="1">
      <alignment vertical="center"/>
    </xf>
    <xf numFmtId="0" fontId="25" fillId="0" borderId="0" xfId="0" applyFont="1" applyBorder="1" applyAlignment="1">
      <alignment horizontal="center" vertical="center"/>
    </xf>
    <xf numFmtId="0" fontId="0" fillId="0" borderId="95" xfId="0"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vertical="center" wrapText="1"/>
    </xf>
    <xf numFmtId="0" fontId="0" fillId="0" borderId="100" xfId="0" applyBorder="1" applyAlignment="1">
      <alignment horizontal="center" vertical="center" wrapText="1"/>
    </xf>
    <xf numFmtId="0" fontId="0" fillId="0" borderId="6" xfId="0" applyBorder="1" applyAlignment="1">
      <alignment horizontal="center" vertical="center" wrapText="1"/>
    </xf>
    <xf numFmtId="0" fontId="0" fillId="0" borderId="16" xfId="0" applyBorder="1" applyAlignment="1">
      <alignment horizontal="center" vertical="center" wrapText="1"/>
    </xf>
    <xf numFmtId="0" fontId="0" fillId="0" borderId="90" xfId="0" applyBorder="1" applyAlignment="1">
      <alignment vertical="center" wrapText="1"/>
    </xf>
    <xf numFmtId="0" fontId="0" fillId="0" borderId="91" xfId="0" applyBorder="1" applyAlignment="1">
      <alignment vertical="center" wrapText="1"/>
    </xf>
    <xf numFmtId="0" fontId="0" fillId="0" borderId="0" xfId="0" applyBorder="1" applyAlignment="1">
      <alignment horizontal="left" vertical="top" wrapText="1"/>
    </xf>
    <xf numFmtId="0" fontId="0" fillId="0" borderId="0" xfId="0" applyBorder="1" applyAlignment="1">
      <alignment horizontal="left" vertical="top"/>
    </xf>
    <xf numFmtId="0" fontId="25" fillId="0" borderId="0" xfId="0" applyFont="1" applyAlignment="1">
      <alignment horizontal="center" vertical="center"/>
    </xf>
    <xf numFmtId="0" fontId="0" fillId="0" borderId="86" xfId="0" applyBorder="1" applyAlignment="1">
      <alignment horizontal="left" vertical="top" wrapText="1"/>
    </xf>
    <xf numFmtId="0" fontId="0" fillId="0" borderId="89" xfId="0" applyBorder="1" applyAlignment="1">
      <alignment horizontal="left" vertical="top" wrapText="1"/>
    </xf>
    <xf numFmtId="0" fontId="0" fillId="0" borderId="87" xfId="0" applyBorder="1" applyAlignment="1">
      <alignment horizontal="left" vertical="center"/>
    </xf>
    <xf numFmtId="0" fontId="0" fillId="0" borderId="88" xfId="0" applyBorder="1" applyAlignment="1">
      <alignment horizontal="left" vertical="center"/>
    </xf>
    <xf numFmtId="0" fontId="0" fillId="0" borderId="86" xfId="0" applyBorder="1" applyAlignment="1">
      <alignment horizontal="left" vertical="center"/>
    </xf>
    <xf numFmtId="0" fontId="0" fillId="0" borderId="89" xfId="0" applyBorder="1" applyAlignment="1">
      <alignment horizontal="left" vertical="center"/>
    </xf>
    <xf numFmtId="0" fontId="0" fillId="0" borderId="31" xfId="0" applyBorder="1" applyAlignment="1">
      <alignment horizontal="center" vertical="center"/>
    </xf>
    <xf numFmtId="0" fontId="0" fillId="0" borderId="32" xfId="0" applyBorder="1" applyAlignment="1">
      <alignment horizontal="center" vertical="center" wrapText="1"/>
    </xf>
    <xf numFmtId="0" fontId="0" fillId="0" borderId="65" xfId="0" applyBorder="1" applyAlignment="1">
      <alignment horizontal="center" vertical="center" wrapText="1"/>
    </xf>
    <xf numFmtId="0" fontId="0" fillId="0" borderId="30" xfId="0" applyBorder="1" applyAlignment="1">
      <alignment horizontal="center" vertical="center" wrapText="1"/>
    </xf>
    <xf numFmtId="181" fontId="0" fillId="0" borderId="86" xfId="0" applyNumberFormat="1" applyBorder="1" applyAlignment="1">
      <alignment horizontal="center" vertical="center"/>
    </xf>
    <xf numFmtId="181" fontId="0" fillId="0" borderId="89" xfId="0" applyNumberFormat="1" applyBorder="1" applyAlignment="1">
      <alignment horizontal="center" vertical="center"/>
    </xf>
    <xf numFmtId="0" fontId="0" fillId="0" borderId="86" xfId="0" applyBorder="1" applyAlignment="1">
      <alignment horizontal="center" vertical="center"/>
    </xf>
    <xf numFmtId="0" fontId="0" fillId="0" borderId="86" xfId="0" applyBorder="1" applyAlignment="1">
      <alignment horizontal="center" vertical="center" wrapText="1"/>
    </xf>
    <xf numFmtId="0" fontId="28" fillId="0" borderId="86" xfId="3" applyBorder="1" applyAlignment="1">
      <alignment horizontal="left" vertical="center"/>
    </xf>
    <xf numFmtId="180" fontId="0" fillId="0" borderId="86" xfId="0" applyNumberFormat="1" applyBorder="1" applyAlignment="1">
      <alignment horizontal="right" vertical="center"/>
    </xf>
    <xf numFmtId="180" fontId="0" fillId="0" borderId="89" xfId="0" applyNumberFormat="1" applyBorder="1" applyAlignment="1">
      <alignment horizontal="right" vertical="center"/>
    </xf>
    <xf numFmtId="0" fontId="0" fillId="0" borderId="31" xfId="0" applyFont="1" applyBorder="1" applyAlignment="1">
      <alignment horizontal="left" vertical="center" wrapText="1" shrinkToFit="1"/>
    </xf>
    <xf numFmtId="0" fontId="0" fillId="0" borderId="86" xfId="0" applyFont="1" applyBorder="1" applyAlignment="1">
      <alignment horizontal="left" vertical="center" wrapText="1" shrinkToFit="1"/>
    </xf>
    <xf numFmtId="0" fontId="0" fillId="0" borderId="89" xfId="0" applyFont="1" applyBorder="1" applyAlignment="1">
      <alignment horizontal="left" vertical="center" wrapText="1" shrinkToFit="1"/>
    </xf>
    <xf numFmtId="0" fontId="0" fillId="0" borderId="86" xfId="0" applyBorder="1" applyAlignment="1">
      <alignment horizontal="left" vertical="center" shrinkToFit="1"/>
    </xf>
    <xf numFmtId="182" fontId="0" fillId="0" borderId="86" xfId="0" applyNumberFormat="1" applyBorder="1" applyAlignment="1">
      <alignment horizontal="center" vertical="center"/>
    </xf>
    <xf numFmtId="182" fontId="0" fillId="0" borderId="89" xfId="0" applyNumberFormat="1" applyBorder="1" applyAlignment="1">
      <alignment horizontal="center" vertical="center"/>
    </xf>
    <xf numFmtId="0" fontId="0" fillId="0" borderId="31" xfId="0" applyBorder="1" applyAlignment="1">
      <alignment horizontal="center" vertical="center" wrapText="1"/>
    </xf>
    <xf numFmtId="178" fontId="0" fillId="0" borderId="86" xfId="0" applyNumberFormat="1" applyBorder="1" applyAlignment="1">
      <alignment horizontal="left" vertical="center"/>
    </xf>
    <xf numFmtId="0" fontId="27" fillId="0" borderId="87" xfId="0" applyFont="1" applyBorder="1" applyAlignment="1">
      <alignment horizontal="left" vertical="center"/>
    </xf>
    <xf numFmtId="0" fontId="27" fillId="0" borderId="88" xfId="0" applyFont="1" applyBorder="1" applyAlignment="1">
      <alignment horizontal="left" vertical="center"/>
    </xf>
    <xf numFmtId="0" fontId="27" fillId="0" borderId="86" xfId="0" applyFont="1" applyBorder="1" applyAlignment="1">
      <alignment horizontal="left" vertical="center"/>
    </xf>
    <xf numFmtId="0" fontId="27" fillId="0" borderId="89" xfId="0" applyFont="1" applyBorder="1" applyAlignment="1">
      <alignment horizontal="left" vertical="center"/>
    </xf>
    <xf numFmtId="0" fontId="27" fillId="0" borderId="86" xfId="0" applyFont="1" applyBorder="1" applyAlignment="1">
      <alignment horizontal="left" vertical="top"/>
    </xf>
    <xf numFmtId="0" fontId="27" fillId="0" borderId="89" xfId="0" applyFont="1" applyBorder="1" applyAlignment="1">
      <alignment horizontal="left" vertical="top"/>
    </xf>
    <xf numFmtId="0" fontId="27" fillId="0" borderId="86" xfId="3" applyFont="1" applyBorder="1" applyAlignment="1">
      <alignment horizontal="left" vertical="top"/>
    </xf>
    <xf numFmtId="178" fontId="27" fillId="0" borderId="86" xfId="0" applyNumberFormat="1" applyFont="1" applyBorder="1" applyAlignment="1">
      <alignment horizontal="left" vertical="center"/>
    </xf>
    <xf numFmtId="0" fontId="27" fillId="0" borderId="86" xfId="0" applyFont="1" applyBorder="1" applyAlignment="1">
      <alignment horizontal="left" vertical="top" wrapText="1"/>
    </xf>
    <xf numFmtId="181" fontId="27" fillId="0" borderId="86" xfId="0" applyNumberFormat="1" applyFont="1" applyBorder="1" applyAlignment="1">
      <alignment horizontal="center" vertical="center"/>
    </xf>
    <xf numFmtId="181" fontId="27" fillId="0" borderId="89" xfId="0" applyNumberFormat="1" applyFont="1" applyBorder="1" applyAlignment="1">
      <alignment horizontal="center" vertical="center"/>
    </xf>
    <xf numFmtId="0" fontId="0" fillId="0" borderId="31" xfId="0" applyBorder="1" applyAlignment="1">
      <alignment horizontal="left" vertical="center" wrapText="1"/>
    </xf>
    <xf numFmtId="0" fontId="0" fillId="0" borderId="86" xfId="0" applyBorder="1" applyAlignment="1">
      <alignment horizontal="left" vertical="center" wrapText="1"/>
    </xf>
    <xf numFmtId="0" fontId="0" fillId="0" borderId="89" xfId="0" applyBorder="1" applyAlignment="1">
      <alignment horizontal="left" vertical="center" wrapText="1"/>
    </xf>
    <xf numFmtId="0" fontId="27" fillId="0" borderId="86" xfId="0" applyFont="1" applyBorder="1" applyAlignment="1">
      <alignment horizontal="left" vertical="center" shrinkToFit="1"/>
    </xf>
    <xf numFmtId="182" fontId="27" fillId="0" borderId="86" xfId="0" applyNumberFormat="1" applyFont="1" applyBorder="1" applyAlignment="1">
      <alignment horizontal="center" vertical="center"/>
    </xf>
    <xf numFmtId="182" fontId="27" fillId="0" borderId="89" xfId="0" applyNumberFormat="1" applyFont="1" applyBorder="1" applyAlignment="1">
      <alignment horizontal="center" vertical="center"/>
    </xf>
    <xf numFmtId="180" fontId="27" fillId="0" borderId="86" xfId="0" applyNumberFormat="1" applyFont="1" applyBorder="1" applyAlignment="1">
      <alignment horizontal="right" vertical="center"/>
    </xf>
    <xf numFmtId="180" fontId="27" fillId="0" borderId="89" xfId="0" applyNumberFormat="1" applyFont="1" applyBorder="1" applyAlignment="1">
      <alignment horizontal="right" vertical="center"/>
    </xf>
    <xf numFmtId="0" fontId="0" fillId="0" borderId="94" xfId="0" applyBorder="1" applyAlignment="1">
      <alignment vertical="center" wrapText="1"/>
    </xf>
    <xf numFmtId="0" fontId="0" fillId="0" borderId="80" xfId="0" applyBorder="1" applyAlignment="1">
      <alignment vertical="center" wrapText="1"/>
    </xf>
    <xf numFmtId="0" fontId="0" fillId="0" borderId="93" xfId="0" applyBorder="1" applyAlignment="1">
      <alignment vertical="center" wrapText="1"/>
    </xf>
    <xf numFmtId="0" fontId="0" fillId="0" borderId="31" xfId="0" applyBorder="1" applyAlignment="1">
      <alignment horizontal="center" vertical="center" textRotation="255"/>
    </xf>
    <xf numFmtId="0" fontId="0" fillId="0" borderId="90" xfId="0" applyBorder="1" applyAlignment="1">
      <alignment horizontal="center" vertical="center" textRotation="255"/>
    </xf>
    <xf numFmtId="0" fontId="0" fillId="0" borderId="86" xfId="0" applyBorder="1" applyAlignment="1">
      <alignment vertical="center"/>
    </xf>
    <xf numFmtId="0" fontId="0" fillId="0" borderId="89" xfId="0" applyBorder="1" applyAlignment="1">
      <alignment vertical="center"/>
    </xf>
    <xf numFmtId="0" fontId="27" fillId="0" borderId="89" xfId="0" applyFont="1" applyBorder="1" applyAlignment="1">
      <alignment horizontal="left" vertical="top" wrapText="1"/>
    </xf>
    <xf numFmtId="0" fontId="27" fillId="0" borderId="91" xfId="0" applyFont="1" applyBorder="1" applyAlignment="1">
      <alignment horizontal="left" vertical="top" wrapText="1"/>
    </xf>
    <xf numFmtId="0" fontId="27" fillId="0" borderId="92" xfId="0" applyFont="1" applyBorder="1" applyAlignment="1">
      <alignment horizontal="left" vertical="top" wrapText="1"/>
    </xf>
    <xf numFmtId="0" fontId="0" fillId="0" borderId="89" xfId="0" applyBorder="1" applyAlignment="1">
      <alignment horizontal="left" vertical="center" shrinkToFit="1"/>
    </xf>
    <xf numFmtId="0" fontId="33" fillId="0" borderId="86" xfId="0" applyFont="1" applyBorder="1" applyAlignment="1">
      <alignment horizontal="left" vertical="top" wrapText="1"/>
    </xf>
    <xf numFmtId="0" fontId="33" fillId="0" borderId="86" xfId="0" applyFont="1" applyBorder="1" applyAlignment="1">
      <alignment horizontal="left" vertical="top"/>
    </xf>
    <xf numFmtId="0" fontId="33" fillId="0" borderId="89" xfId="0" applyFont="1" applyBorder="1" applyAlignment="1">
      <alignment horizontal="left" vertical="top"/>
    </xf>
    <xf numFmtId="0" fontId="27" fillId="0" borderId="86" xfId="0" applyFont="1" applyBorder="1" applyAlignment="1">
      <alignment horizontal="center" vertical="center"/>
    </xf>
    <xf numFmtId="0" fontId="27" fillId="0" borderId="89" xfId="0" applyFont="1" applyBorder="1" applyAlignment="1">
      <alignment horizontal="center" vertical="center"/>
    </xf>
    <xf numFmtId="0" fontId="0" fillId="0" borderId="1" xfId="0" applyBorder="1" applyAlignment="1">
      <alignment horizontal="center" vertical="center" shrinkToFit="1"/>
    </xf>
    <xf numFmtId="0" fontId="0" fillId="0" borderId="81" xfId="0" applyBorder="1" applyAlignment="1">
      <alignment horizontal="center" vertical="center" shrinkToFit="1"/>
    </xf>
    <xf numFmtId="183" fontId="0" fillId="0" borderId="1" xfId="0" applyNumberFormat="1" applyBorder="1" applyAlignment="1">
      <alignment horizontal="center" vertical="center"/>
    </xf>
    <xf numFmtId="183" fontId="0" fillId="0" borderId="80" xfId="0" applyNumberFormat="1" applyBorder="1" applyAlignment="1">
      <alignment horizontal="center" vertical="center"/>
    </xf>
    <xf numFmtId="183" fontId="0" fillId="0" borderId="81" xfId="0" applyNumberFormat="1" applyBorder="1" applyAlignment="1">
      <alignment horizontal="center" vertical="center"/>
    </xf>
    <xf numFmtId="0" fontId="0" fillId="0" borderId="1" xfId="0" applyBorder="1" applyAlignment="1">
      <alignment vertical="center" wrapText="1"/>
    </xf>
    <xf numFmtId="0" fontId="0" fillId="0" borderId="80" xfId="0" applyBorder="1">
      <alignment vertical="center"/>
    </xf>
    <xf numFmtId="0" fontId="0" fillId="0" borderId="93" xfId="0" applyBorder="1">
      <alignment vertical="center"/>
    </xf>
    <xf numFmtId="0" fontId="0" fillId="0" borderId="1" xfId="0" applyBorder="1" applyAlignment="1">
      <alignment vertical="center"/>
    </xf>
    <xf numFmtId="0" fontId="0" fillId="0" borderId="80" xfId="0" applyBorder="1" applyAlignment="1">
      <alignment vertical="center"/>
    </xf>
    <xf numFmtId="0" fontId="0" fillId="0" borderId="93" xfId="0" applyBorder="1" applyAlignment="1">
      <alignment vertical="center"/>
    </xf>
    <xf numFmtId="0" fontId="0" fillId="0" borderId="1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27" fillId="0" borderId="86" xfId="0" applyFont="1" applyBorder="1" applyAlignment="1">
      <alignment horizontal="center" vertical="center" shrinkToFit="1"/>
    </xf>
    <xf numFmtId="183" fontId="27" fillId="0" borderId="86" xfId="0" applyNumberFormat="1" applyFont="1" applyBorder="1" applyAlignment="1">
      <alignment horizontal="center" vertical="center"/>
    </xf>
    <xf numFmtId="0" fontId="0" fillId="8" borderId="86" xfId="0" applyFill="1" applyBorder="1" applyAlignment="1">
      <alignment vertical="center"/>
    </xf>
    <xf numFmtId="0" fontId="0" fillId="8" borderId="86" xfId="0" applyFill="1" applyBorder="1" applyAlignment="1">
      <alignment horizontal="center" vertical="center"/>
    </xf>
    <xf numFmtId="183" fontId="27" fillId="0" borderId="1" xfId="0" applyNumberFormat="1" applyFont="1" applyBorder="1" applyAlignment="1">
      <alignment horizontal="center" vertical="center"/>
    </xf>
    <xf numFmtId="183" fontId="27" fillId="0" borderId="80" xfId="0" applyNumberFormat="1" applyFont="1" applyBorder="1" applyAlignment="1">
      <alignment horizontal="center" vertical="center"/>
    </xf>
    <xf numFmtId="183" fontId="27" fillId="0" borderId="81" xfId="0" applyNumberFormat="1" applyFont="1" applyBorder="1" applyAlignment="1">
      <alignment horizontal="center" vertical="center"/>
    </xf>
    <xf numFmtId="0" fontId="0" fillId="0" borderId="89" xfId="0" applyBorder="1" applyAlignment="1">
      <alignment horizontal="center" vertical="center"/>
    </xf>
    <xf numFmtId="0" fontId="0" fillId="0" borderId="0" xfId="0">
      <alignment vertical="center"/>
    </xf>
    <xf numFmtId="0" fontId="0" fillId="0" borderId="86" xfId="0" applyBorder="1" applyAlignment="1">
      <alignment horizontal="center" vertical="center" shrinkToFit="1"/>
    </xf>
    <xf numFmtId="183" fontId="0" fillId="0" borderId="86" xfId="0" applyNumberFormat="1" applyBorder="1" applyAlignment="1">
      <alignment horizontal="center" vertical="center"/>
    </xf>
    <xf numFmtId="0" fontId="7" fillId="0" borderId="0" xfId="0" applyFont="1" applyAlignment="1">
      <alignment horizontal="left" vertical="center"/>
    </xf>
    <xf numFmtId="0" fontId="0" fillId="0" borderId="40" xfId="0" applyBorder="1" applyAlignment="1">
      <alignment horizontal="center" vertical="center"/>
    </xf>
    <xf numFmtId="0" fontId="0" fillId="0" borderId="87" xfId="0" applyBorder="1" applyAlignment="1">
      <alignment horizontal="center" vertical="center"/>
    </xf>
    <xf numFmtId="0" fontId="17" fillId="0" borderId="31" xfId="0" applyFont="1" applyBorder="1" applyAlignment="1">
      <alignment horizontal="center" vertical="center" wrapText="1"/>
    </xf>
    <xf numFmtId="0" fontId="33" fillId="0" borderId="89" xfId="0" applyFont="1" applyBorder="1" applyAlignment="1">
      <alignment horizontal="left" vertical="top" wrapText="1"/>
    </xf>
    <xf numFmtId="0" fontId="5" fillId="0" borderId="86" xfId="0" applyFont="1" applyBorder="1" applyAlignment="1">
      <alignment horizontal="left" vertical="top" wrapText="1"/>
    </xf>
    <xf numFmtId="0" fontId="5" fillId="0" borderId="89" xfId="0" applyFont="1" applyBorder="1" applyAlignment="1">
      <alignment horizontal="left" vertical="top" wrapText="1"/>
    </xf>
    <xf numFmtId="0" fontId="5" fillId="0" borderId="91" xfId="0" applyFont="1" applyBorder="1" applyAlignment="1">
      <alignment horizontal="left" vertical="top" wrapText="1"/>
    </xf>
    <xf numFmtId="0" fontId="5" fillId="0" borderId="92" xfId="0" applyFont="1" applyBorder="1" applyAlignment="1">
      <alignment horizontal="left" vertical="top" wrapText="1"/>
    </xf>
    <xf numFmtId="0" fontId="0" fillId="0" borderId="31" xfId="0" applyFont="1" applyBorder="1" applyAlignment="1">
      <alignment horizontal="center" vertical="center" textRotation="255"/>
    </xf>
    <xf numFmtId="0" fontId="0" fillId="0" borderId="90" xfId="0" applyFont="1" applyBorder="1" applyAlignment="1">
      <alignment horizontal="center" vertical="center" textRotation="255"/>
    </xf>
    <xf numFmtId="0" fontId="0" fillId="0" borderId="94" xfId="0" applyFont="1" applyBorder="1" applyAlignment="1">
      <alignment vertical="center" wrapText="1"/>
    </xf>
    <xf numFmtId="0" fontId="0" fillId="0" borderId="80" xfId="0" applyFont="1" applyBorder="1" applyAlignment="1">
      <alignment vertical="center" wrapText="1"/>
    </xf>
    <xf numFmtId="0" fontId="0" fillId="0" borderId="93" xfId="0" applyFont="1" applyBorder="1" applyAlignment="1">
      <alignment vertical="center" wrapText="1"/>
    </xf>
    <xf numFmtId="0" fontId="0" fillId="0" borderId="1" xfId="0" applyFont="1" applyBorder="1" applyAlignment="1">
      <alignment vertical="center" wrapText="1"/>
    </xf>
    <xf numFmtId="0" fontId="0" fillId="0" borderId="80" xfId="0" applyFont="1" applyBorder="1">
      <alignment vertical="center"/>
    </xf>
    <xf numFmtId="0" fontId="0" fillId="0" borderId="93" xfId="0" applyFont="1" applyBorder="1">
      <alignment vertical="center"/>
    </xf>
    <xf numFmtId="176" fontId="7" fillId="0" borderId="63" xfId="0" applyNumberFormat="1" applyFont="1" applyFill="1" applyBorder="1" applyAlignment="1">
      <alignment horizontal="center" vertical="center"/>
    </xf>
    <xf numFmtId="0" fontId="5" fillId="0" borderId="0" xfId="0" applyFont="1" applyAlignment="1">
      <alignment horizontal="center" vertical="center"/>
    </xf>
    <xf numFmtId="0" fontId="13" fillId="0" borderId="51" xfId="0" applyFont="1" applyFill="1" applyBorder="1" applyAlignment="1">
      <alignment horizontal="left" vertical="center" shrinkToFit="1"/>
    </xf>
    <xf numFmtId="0" fontId="13" fillId="0" borderId="52" xfId="0" applyFont="1" applyFill="1" applyBorder="1" applyAlignment="1">
      <alignment horizontal="left" vertical="center" shrinkToFit="1"/>
    </xf>
    <xf numFmtId="0" fontId="13" fillId="6" borderId="58" xfId="0" applyFont="1" applyFill="1" applyBorder="1" applyAlignment="1">
      <alignment horizontal="right" vertical="center" shrinkToFit="1"/>
    </xf>
    <xf numFmtId="0" fontId="13" fillId="6" borderId="62" xfId="0" applyFont="1" applyFill="1" applyBorder="1" applyAlignment="1">
      <alignment horizontal="right" vertical="center" shrinkToFit="1"/>
    </xf>
    <xf numFmtId="0" fontId="13" fillId="6" borderId="59" xfId="0" applyFont="1" applyFill="1" applyBorder="1" applyAlignment="1">
      <alignment horizontal="right" vertical="center" shrinkToFit="1"/>
    </xf>
    <xf numFmtId="0" fontId="18" fillId="0" borderId="61" xfId="0" applyFont="1" applyFill="1" applyBorder="1" applyAlignment="1">
      <alignment horizontal="left" vertical="top" shrinkToFit="1"/>
    </xf>
    <xf numFmtId="0" fontId="36" fillId="0" borderId="43" xfId="0" applyFont="1" applyFill="1" applyBorder="1" applyAlignment="1">
      <alignment vertical="center" shrinkToFit="1"/>
    </xf>
    <xf numFmtId="0" fontId="36" fillId="0" borderId="44" xfId="0" applyFont="1" applyFill="1" applyBorder="1" applyAlignment="1">
      <alignment vertical="center" shrinkToFit="1"/>
    </xf>
    <xf numFmtId="0" fontId="36" fillId="0" borderId="51" xfId="0" applyFont="1" applyFill="1" applyBorder="1" applyAlignment="1">
      <alignment horizontal="left" vertical="center" shrinkToFit="1"/>
    </xf>
    <xf numFmtId="0" fontId="36" fillId="0" borderId="52" xfId="0" applyFont="1" applyFill="1" applyBorder="1" applyAlignment="1">
      <alignment horizontal="left" vertical="center" shrinkToFit="1"/>
    </xf>
    <xf numFmtId="0" fontId="13" fillId="0" borderId="24" xfId="0" applyFont="1" applyFill="1" applyBorder="1" applyAlignment="1">
      <alignment horizontal="left" vertical="center" shrinkToFit="1"/>
    </xf>
    <xf numFmtId="0" fontId="13" fillId="0" borderId="25" xfId="0" applyFont="1" applyFill="1" applyBorder="1" applyAlignment="1">
      <alignment horizontal="left" vertical="center" shrinkToFit="1"/>
    </xf>
    <xf numFmtId="0" fontId="18" fillId="0" borderId="61" xfId="0" applyFont="1" applyFill="1" applyBorder="1" applyAlignment="1">
      <alignment horizontal="left" vertical="top" wrapText="1" shrinkToFit="1"/>
    </xf>
    <xf numFmtId="0" fontId="36" fillId="0" borderId="24" xfId="0" applyFont="1" applyFill="1" applyBorder="1" applyAlignment="1">
      <alignment horizontal="left" vertical="center" shrinkToFit="1"/>
    </xf>
    <xf numFmtId="0" fontId="36" fillId="0" borderId="25" xfId="0" applyFont="1" applyFill="1" applyBorder="1" applyAlignment="1">
      <alignment horizontal="left" vertical="center" shrinkToFit="1"/>
    </xf>
    <xf numFmtId="0" fontId="6" fillId="0" borderId="0" xfId="0" applyFont="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60" fillId="0" borderId="77" xfId="0" applyFont="1" applyBorder="1" applyAlignment="1">
      <alignment horizontal="left" vertical="center"/>
    </xf>
    <xf numFmtId="0" fontId="61" fillId="0" borderId="78" xfId="0" applyFont="1" applyBorder="1" applyAlignment="1">
      <alignment horizontal="left" vertical="center"/>
    </xf>
    <xf numFmtId="0" fontId="61" fillId="0" borderId="79" xfId="0" applyFont="1" applyBorder="1" applyAlignment="1">
      <alignment horizontal="left" vertical="center"/>
    </xf>
    <xf numFmtId="0" fontId="36" fillId="0" borderId="1" xfId="0" applyFont="1" applyBorder="1" applyAlignment="1">
      <alignment horizontal="left" vertical="center"/>
    </xf>
    <xf numFmtId="0" fontId="36" fillId="0" borderId="80" xfId="0" applyFont="1" applyBorder="1" applyAlignment="1">
      <alignment horizontal="left" vertical="center"/>
    </xf>
    <xf numFmtId="0" fontId="36" fillId="0" borderId="81" xfId="0" applyFont="1" applyBorder="1" applyAlignment="1">
      <alignment horizontal="left" vertical="center"/>
    </xf>
    <xf numFmtId="0" fontId="18" fillId="0" borderId="32" xfId="0" applyFont="1" applyBorder="1" applyAlignment="1">
      <alignment horizontal="left" vertical="center"/>
    </xf>
    <xf numFmtId="0" fontId="18" fillId="0" borderId="30" xfId="0" applyFont="1" applyBorder="1" applyAlignment="1">
      <alignment horizontal="left" vertical="center"/>
    </xf>
    <xf numFmtId="0" fontId="36" fillId="0" borderId="35" xfId="0" applyFont="1" applyBorder="1" applyAlignment="1">
      <alignment horizontal="left" vertical="center" shrinkToFit="1"/>
    </xf>
    <xf numFmtId="0" fontId="36" fillId="0" borderId="18" xfId="0" applyFont="1" applyBorder="1" applyAlignment="1">
      <alignment horizontal="left" vertical="center" shrinkToFit="1"/>
    </xf>
    <xf numFmtId="0" fontId="36" fillId="0" borderId="36" xfId="0" applyFont="1" applyBorder="1" applyAlignment="1">
      <alignment horizontal="left" vertical="center" shrinkToFit="1"/>
    </xf>
    <xf numFmtId="0" fontId="13" fillId="0" borderId="51" xfId="0" applyFont="1" applyBorder="1" applyAlignment="1">
      <alignment horizontal="left" vertical="center" shrinkToFit="1"/>
    </xf>
    <xf numFmtId="0" fontId="13" fillId="0" borderId="53" xfId="0" applyFont="1" applyBorder="1" applyAlignment="1">
      <alignment horizontal="left" vertical="center" shrinkToFit="1"/>
    </xf>
    <xf numFmtId="0" fontId="13" fillId="0" borderId="52" xfId="0" applyFont="1" applyBorder="1" applyAlignment="1">
      <alignment horizontal="left" vertical="center" shrinkToFit="1"/>
    </xf>
    <xf numFmtId="0" fontId="19" fillId="0" borderId="10" xfId="0" applyFont="1" applyBorder="1" applyAlignment="1">
      <alignment horizontal="left" vertical="center"/>
    </xf>
    <xf numFmtId="0" fontId="19" fillId="0" borderId="6" xfId="0" applyFont="1" applyBorder="1" applyAlignment="1">
      <alignment horizontal="left" vertical="center"/>
    </xf>
    <xf numFmtId="0" fontId="19" fillId="0" borderId="16" xfId="0" applyFont="1" applyBorder="1" applyAlignment="1">
      <alignment horizontal="left" vertical="center"/>
    </xf>
    <xf numFmtId="0" fontId="19" fillId="0" borderId="82" xfId="0" applyFont="1" applyBorder="1" applyAlignment="1">
      <alignment horizontal="left" vertical="center"/>
    </xf>
    <xf numFmtId="0" fontId="19" fillId="0" borderId="83" xfId="0" applyFont="1" applyBorder="1" applyAlignment="1">
      <alignment horizontal="left" vertical="center"/>
    </xf>
    <xf numFmtId="0" fontId="19" fillId="0" borderId="84" xfId="0" applyFont="1" applyBorder="1" applyAlignment="1">
      <alignment horizontal="left" vertical="center"/>
    </xf>
    <xf numFmtId="0" fontId="3" fillId="0" borderId="5" xfId="0" applyFont="1" applyBorder="1" applyAlignment="1">
      <alignment horizontal="center" vertical="center"/>
    </xf>
    <xf numFmtId="0" fontId="3" fillId="0" borderId="55" xfId="0" applyFont="1" applyBorder="1" applyAlignment="1">
      <alignment horizontal="center" vertical="center"/>
    </xf>
    <xf numFmtId="0" fontId="7" fillId="0" borderId="45" xfId="0" applyFont="1" applyBorder="1" applyAlignment="1">
      <alignment horizontal="center" vertical="center" wrapText="1"/>
    </xf>
    <xf numFmtId="0" fontId="7" fillId="0" borderId="12" xfId="0" applyFont="1" applyBorder="1" applyAlignment="1">
      <alignment horizontal="center" vertical="center"/>
    </xf>
    <xf numFmtId="0" fontId="7" fillId="0" borderId="46" xfId="0" applyFont="1" applyBorder="1" applyAlignment="1">
      <alignment horizontal="center" vertical="center"/>
    </xf>
    <xf numFmtId="0" fontId="7" fillId="0" borderId="13" xfId="0" applyFont="1" applyBorder="1" applyAlignment="1">
      <alignment horizontal="center" vertical="center"/>
    </xf>
    <xf numFmtId="0" fontId="7" fillId="0" borderId="45" xfId="0" applyFont="1" applyBorder="1" applyAlignment="1">
      <alignment horizontal="center" vertical="center"/>
    </xf>
    <xf numFmtId="0" fontId="7" fillId="0" borderId="47" xfId="0" applyFont="1" applyBorder="1" applyAlignment="1">
      <alignment horizontal="center" vertical="center"/>
    </xf>
    <xf numFmtId="0" fontId="36" fillId="0" borderId="41" xfId="0" applyFont="1" applyBorder="1" applyAlignment="1">
      <alignment vertical="center"/>
    </xf>
    <xf numFmtId="0" fontId="36" fillId="0" borderId="42" xfId="0" applyFont="1" applyBorder="1" applyAlignment="1">
      <alignment vertical="center"/>
    </xf>
    <xf numFmtId="0" fontId="13" fillId="0" borderId="82" xfId="0" applyFont="1" applyBorder="1" applyAlignment="1">
      <alignment vertical="center"/>
    </xf>
    <xf numFmtId="0" fontId="13" fillId="0" borderId="84" xfId="0" applyFont="1" applyBorder="1" applyAlignment="1">
      <alignment vertical="center"/>
    </xf>
    <xf numFmtId="0" fontId="5" fillId="0" borderId="5" xfId="0" applyFont="1" applyBorder="1" applyAlignment="1">
      <alignment horizontal="center" vertical="center"/>
    </xf>
    <xf numFmtId="0" fontId="5" fillId="0" borderId="55" xfId="0" applyFont="1" applyBorder="1" applyAlignment="1">
      <alignment horizontal="center" vertical="center"/>
    </xf>
    <xf numFmtId="0" fontId="5" fillId="0" borderId="57" xfId="0" applyFont="1" applyBorder="1" applyAlignment="1">
      <alignment horizontal="center" vertical="center"/>
    </xf>
    <xf numFmtId="0" fontId="5" fillId="0" borderId="47" xfId="0" applyFont="1" applyFill="1" applyBorder="1" applyAlignment="1">
      <alignment horizontal="right" vertical="center"/>
    </xf>
    <xf numFmtId="0" fontId="13" fillId="0" borderId="43" xfId="0" applyFont="1" applyFill="1" applyBorder="1" applyAlignment="1">
      <alignment vertical="center" shrinkToFit="1"/>
    </xf>
    <xf numFmtId="0" fontId="13" fillId="0" borderId="44" xfId="0" applyFont="1" applyFill="1" applyBorder="1" applyAlignment="1">
      <alignment vertical="center" shrinkToFit="1"/>
    </xf>
    <xf numFmtId="0" fontId="18" fillId="0" borderId="61" xfId="0" applyFont="1" applyBorder="1" applyAlignment="1">
      <alignment horizontal="left" vertical="top" shrinkToFit="1"/>
    </xf>
    <xf numFmtId="0" fontId="0" fillId="0" borderId="43" xfId="0" applyFont="1" applyBorder="1" applyAlignment="1">
      <alignment vertical="center"/>
    </xf>
    <xf numFmtId="0" fontId="0" fillId="0" borderId="44" xfId="0" applyFont="1" applyBorder="1" applyAlignment="1">
      <alignment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18" fillId="0" borderId="64" xfId="0" applyFont="1" applyFill="1" applyBorder="1" applyAlignment="1">
      <alignment horizontal="left" vertical="top" shrinkToFit="1"/>
    </xf>
    <xf numFmtId="0" fontId="18" fillId="0" borderId="65" xfId="0" applyFont="1" applyFill="1" applyBorder="1" applyAlignment="1">
      <alignment horizontal="left" vertical="top" shrinkToFit="1"/>
    </xf>
    <xf numFmtId="0" fontId="18" fillId="0" borderId="66" xfId="0" applyFont="1" applyFill="1" applyBorder="1" applyAlignment="1">
      <alignment horizontal="left" vertical="top" shrinkToFit="1"/>
    </xf>
    <xf numFmtId="0" fontId="18" fillId="0" borderId="64" xfId="0" applyFont="1" applyFill="1" applyBorder="1" applyAlignment="1">
      <alignment horizontal="left" vertical="top" wrapText="1" shrinkToFit="1"/>
    </xf>
    <xf numFmtId="0" fontId="13" fillId="0" borderId="43" xfId="0" applyFont="1" applyFill="1" applyBorder="1" applyAlignment="1">
      <alignment horizontal="left" vertical="center" shrinkToFit="1"/>
    </xf>
    <xf numFmtId="0" fontId="13" fillId="0" borderId="44" xfId="0" applyFont="1" applyFill="1" applyBorder="1" applyAlignment="1">
      <alignment horizontal="left" vertical="center" shrinkToFit="1"/>
    </xf>
    <xf numFmtId="0" fontId="15" fillId="7" borderId="67" xfId="0" applyFont="1" applyFill="1" applyBorder="1" applyAlignment="1">
      <alignment vertical="center"/>
    </xf>
    <xf numFmtId="0" fontId="0" fillId="7" borderId="68" xfId="0" applyFill="1" applyBorder="1" applyAlignment="1">
      <alignment vertical="center"/>
    </xf>
    <xf numFmtId="0" fontId="0" fillId="7" borderId="69" xfId="0" applyFill="1" applyBorder="1" applyAlignment="1">
      <alignment vertical="center"/>
    </xf>
    <xf numFmtId="0" fontId="0" fillId="7" borderId="70" xfId="0" applyFill="1" applyBorder="1" applyAlignment="1">
      <alignment vertical="center"/>
    </xf>
    <xf numFmtId="0" fontId="0" fillId="7" borderId="71" xfId="0" applyFill="1" applyBorder="1" applyAlignment="1">
      <alignment vertical="center"/>
    </xf>
    <xf numFmtId="0" fontId="0" fillId="7" borderId="72" xfId="0" applyFill="1" applyBorder="1" applyAlignment="1">
      <alignment vertical="center"/>
    </xf>
    <xf numFmtId="0" fontId="13" fillId="6" borderId="22" xfId="0" applyFont="1" applyFill="1" applyBorder="1" applyAlignment="1">
      <alignment horizontal="right" vertical="center" shrinkToFit="1"/>
    </xf>
    <xf numFmtId="0" fontId="13" fillId="6" borderId="23" xfId="0" applyFont="1" applyFill="1" applyBorder="1" applyAlignment="1">
      <alignment horizontal="right" vertical="center" shrinkToFit="1"/>
    </xf>
    <xf numFmtId="0" fontId="13" fillId="6" borderId="21" xfId="0" applyFont="1" applyFill="1" applyBorder="1" applyAlignment="1">
      <alignment horizontal="right" vertical="center" shrinkToFit="1"/>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0" fontId="62" fillId="0" borderId="12" xfId="0" applyFont="1" applyBorder="1" applyAlignment="1">
      <alignment horizontal="center" vertical="center" wrapText="1" shrinkToFit="1"/>
    </xf>
    <xf numFmtId="0" fontId="62" fillId="0" borderId="15" xfId="0" applyFont="1" applyBorder="1" applyAlignment="1">
      <alignment horizontal="center" vertical="center" wrapText="1" shrinkToFit="1"/>
    </xf>
    <xf numFmtId="0" fontId="36" fillId="0" borderId="102" xfId="0" applyFont="1" applyFill="1" applyBorder="1" applyAlignment="1">
      <alignment vertical="center" shrinkToFit="1"/>
    </xf>
    <xf numFmtId="0" fontId="36" fillId="0" borderId="103" xfId="0" applyFont="1" applyFill="1" applyBorder="1" applyAlignment="1">
      <alignment vertical="center" shrinkToFit="1"/>
    </xf>
    <xf numFmtId="0" fontId="7" fillId="0" borderId="64" xfId="0" applyFont="1" applyBorder="1" applyAlignment="1">
      <alignment horizontal="center" vertical="center"/>
    </xf>
    <xf numFmtId="0" fontId="7" fillId="0" borderId="29" xfId="0" applyFont="1" applyBorder="1" applyAlignment="1">
      <alignment horizontal="center" vertical="center"/>
    </xf>
    <xf numFmtId="0" fontId="13" fillId="0" borderId="51" xfId="0" applyFont="1" applyBorder="1" applyAlignment="1">
      <alignment horizontal="left" vertical="center"/>
    </xf>
    <xf numFmtId="0" fontId="13" fillId="0" borderId="52" xfId="0" applyFont="1" applyBorder="1" applyAlignment="1">
      <alignment horizontal="left" vertical="center"/>
    </xf>
    <xf numFmtId="0" fontId="13" fillId="0" borderId="43" xfId="0" applyFont="1" applyBorder="1" applyAlignment="1">
      <alignment horizontal="left" vertical="center"/>
    </xf>
    <xf numFmtId="0" fontId="13" fillId="0" borderId="44" xfId="0" applyFont="1" applyBorder="1" applyAlignment="1">
      <alignment horizontal="left" vertical="center"/>
    </xf>
    <xf numFmtId="0" fontId="13" fillId="0" borderId="102" xfId="0" applyFont="1" applyFill="1" applyBorder="1" applyAlignment="1">
      <alignment vertical="center" shrinkToFit="1"/>
    </xf>
    <xf numFmtId="0" fontId="13" fillId="0" borderId="103" xfId="0" applyFont="1" applyFill="1" applyBorder="1" applyAlignment="1">
      <alignment vertical="center" shrinkToFit="1"/>
    </xf>
    <xf numFmtId="0" fontId="13" fillId="0" borderId="41" xfId="0" applyFont="1" applyBorder="1" applyAlignment="1">
      <alignment vertical="center"/>
    </xf>
    <xf numFmtId="0" fontId="13" fillId="0" borderId="42" xfId="0" applyFont="1" applyBorder="1" applyAlignment="1">
      <alignment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16" xfId="0" applyFont="1" applyBorder="1" applyAlignment="1">
      <alignment horizontal="center" vertical="center"/>
    </xf>
    <xf numFmtId="0" fontId="19" fillId="0" borderId="82" xfId="0" applyFont="1" applyBorder="1" applyAlignment="1">
      <alignment horizontal="center" vertical="center"/>
    </xf>
    <xf numFmtId="0" fontId="19" fillId="0" borderId="83" xfId="0" applyFont="1" applyBorder="1" applyAlignment="1">
      <alignment horizontal="center" vertical="center"/>
    </xf>
    <xf numFmtId="0" fontId="19" fillId="0" borderId="84" xfId="0" applyFont="1" applyBorder="1" applyAlignment="1">
      <alignment horizontal="center" vertical="center"/>
    </xf>
    <xf numFmtId="0" fontId="63" fillId="0" borderId="77" xfId="0" applyFont="1" applyBorder="1" applyAlignment="1">
      <alignment horizontal="left" vertical="center"/>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13" fillId="0" borderId="1" xfId="0" applyFont="1" applyBorder="1" applyAlignment="1">
      <alignment horizontal="left" vertical="center"/>
    </xf>
    <xf numFmtId="0" fontId="13" fillId="0" borderId="80" xfId="0" applyFont="1" applyBorder="1" applyAlignment="1">
      <alignment horizontal="left" vertical="center"/>
    </xf>
    <xf numFmtId="0" fontId="13" fillId="0" borderId="81" xfId="0" applyFont="1" applyBorder="1" applyAlignment="1">
      <alignment horizontal="left" vertical="center"/>
    </xf>
    <xf numFmtId="0" fontId="13" fillId="0" borderId="35" xfId="0" applyFont="1" applyBorder="1" applyAlignment="1">
      <alignment vertical="center" shrinkToFit="1"/>
    </xf>
    <xf numFmtId="0" fontId="13" fillId="0" borderId="18" xfId="0" applyFont="1" applyBorder="1" applyAlignment="1">
      <alignment vertical="center" shrinkToFit="1"/>
    </xf>
    <xf numFmtId="0" fontId="13" fillId="0" borderId="36" xfId="0" applyFont="1" applyBorder="1" applyAlignment="1">
      <alignment vertical="center" shrinkToFit="1"/>
    </xf>
    <xf numFmtId="0" fontId="13" fillId="0" borderId="51" xfId="0" applyFont="1" applyBorder="1" applyAlignment="1">
      <alignment horizontal="center" vertical="center" shrinkToFit="1"/>
    </xf>
    <xf numFmtId="0" fontId="13" fillId="0" borderId="53" xfId="0" applyFont="1" applyBorder="1" applyAlignment="1">
      <alignment horizontal="center" vertical="center" shrinkToFit="1"/>
    </xf>
    <xf numFmtId="0" fontId="13" fillId="0" borderId="52" xfId="0" applyFont="1" applyBorder="1" applyAlignment="1">
      <alignment horizontal="center" vertical="center" shrinkToFit="1"/>
    </xf>
    <xf numFmtId="189" fontId="47" fillId="0" borderId="106" xfId="4" applyNumberFormat="1" applyFont="1" applyBorder="1" applyAlignment="1">
      <alignment horizontal="center" vertical="center"/>
    </xf>
    <xf numFmtId="189" fontId="47" fillId="0" borderId="97" xfId="4" applyNumberFormat="1" applyFont="1" applyBorder="1" applyAlignment="1">
      <alignment horizontal="center" vertical="center"/>
    </xf>
    <xf numFmtId="189" fontId="47" fillId="0" borderId="109" xfId="4" applyNumberFormat="1" applyFont="1" applyBorder="1" applyAlignment="1">
      <alignment horizontal="center" vertical="center"/>
    </xf>
    <xf numFmtId="189" fontId="47" fillId="0" borderId="107" xfId="4" applyNumberFormat="1" applyFont="1" applyBorder="1" applyAlignment="1">
      <alignment horizontal="center" vertical="center"/>
    </xf>
    <xf numFmtId="0" fontId="47" fillId="0" borderId="108" xfId="4" applyFont="1" applyBorder="1" applyAlignment="1">
      <alignment wrapText="1"/>
    </xf>
    <xf numFmtId="0" fontId="47" fillId="0" borderId="98" xfId="4" applyFont="1" applyBorder="1" applyAlignment="1">
      <alignment wrapText="1"/>
    </xf>
    <xf numFmtId="0" fontId="43" fillId="0" borderId="32" xfId="4" applyBorder="1" applyAlignment="1">
      <alignment horizontal="center" vertical="center"/>
    </xf>
    <xf numFmtId="0" fontId="43" fillId="0" borderId="66" xfId="4" applyBorder="1" applyAlignment="1">
      <alignment horizontal="center" vertical="center"/>
    </xf>
    <xf numFmtId="178" fontId="43" fillId="0" borderId="1" xfId="4" applyNumberFormat="1" applyBorder="1" applyAlignment="1">
      <alignment horizontal="center" wrapText="1"/>
    </xf>
    <xf numFmtId="178" fontId="43" fillId="0" borderId="80" xfId="4" applyNumberFormat="1" applyBorder="1" applyAlignment="1">
      <alignment horizontal="center" wrapText="1"/>
    </xf>
    <xf numFmtId="178" fontId="43" fillId="0" borderId="81" xfId="4" applyNumberFormat="1" applyBorder="1" applyAlignment="1">
      <alignment horizontal="center" wrapText="1"/>
    </xf>
    <xf numFmtId="0" fontId="47" fillId="0" borderId="107" xfId="4" applyFont="1" applyBorder="1" applyAlignment="1">
      <alignment horizontal="center" vertical="center" wrapText="1"/>
    </xf>
    <xf numFmtId="0" fontId="47" fillId="0" borderId="109" xfId="4" applyFont="1" applyBorder="1" applyAlignment="1">
      <alignment horizontal="center" vertical="center" wrapText="1"/>
    </xf>
    <xf numFmtId="0" fontId="47" fillId="0" borderId="107" xfId="4" applyFont="1" applyBorder="1" applyAlignment="1">
      <alignment horizontal="center" vertical="center"/>
    </xf>
    <xf numFmtId="0" fontId="47" fillId="0" borderId="109" xfId="4" applyFont="1" applyBorder="1" applyAlignment="1">
      <alignment horizontal="center" vertical="center"/>
    </xf>
    <xf numFmtId="0" fontId="47" fillId="0" borderId="110" xfId="4" applyFont="1" applyBorder="1" applyAlignment="1">
      <alignment wrapText="1"/>
    </xf>
    <xf numFmtId="0" fontId="43" fillId="0" borderId="30" xfId="4" applyBorder="1" applyAlignment="1">
      <alignment horizontal="center" vertical="center"/>
    </xf>
    <xf numFmtId="0" fontId="47" fillId="0" borderId="97" xfId="4" applyFont="1" applyBorder="1" applyAlignment="1">
      <alignment horizontal="center" vertical="center" wrapText="1"/>
    </xf>
    <xf numFmtId="0" fontId="47" fillId="0" borderId="97" xfId="4" applyFont="1" applyBorder="1" applyAlignment="1">
      <alignment horizontal="center" vertical="center"/>
    </xf>
    <xf numFmtId="0" fontId="44" fillId="0" borderId="55" xfId="4" applyFont="1" applyBorder="1" applyAlignment="1">
      <alignment horizontal="left"/>
    </xf>
    <xf numFmtId="0" fontId="46" fillId="0" borderId="104" xfId="4" applyFont="1" applyBorder="1" applyAlignment="1">
      <alignment horizontal="center" vertical="center" wrapText="1"/>
    </xf>
    <xf numFmtId="0" fontId="43" fillId="8" borderId="65" xfId="4" applyFill="1" applyBorder="1" applyAlignment="1">
      <alignment horizontal="center" vertical="center"/>
    </xf>
    <xf numFmtId="0" fontId="43" fillId="8" borderId="30" xfId="4" applyFill="1" applyBorder="1" applyAlignment="1">
      <alignment horizontal="center" vertical="center"/>
    </xf>
    <xf numFmtId="178" fontId="43" fillId="8" borderId="10" xfId="4" applyNumberFormat="1" applyFill="1" applyBorder="1" applyAlignment="1">
      <alignment horizontal="center" wrapText="1"/>
    </xf>
    <xf numFmtId="178" fontId="43" fillId="8" borderId="6" xfId="4" applyNumberFormat="1" applyFill="1" applyBorder="1" applyAlignment="1">
      <alignment horizontal="center" wrapText="1"/>
    </xf>
    <xf numFmtId="178" fontId="43" fillId="8" borderId="16" xfId="4" applyNumberFormat="1" applyFill="1" applyBorder="1" applyAlignment="1">
      <alignment horizontal="center" wrapText="1"/>
    </xf>
    <xf numFmtId="0" fontId="47" fillId="8" borderId="106" xfId="4" applyFont="1" applyFill="1" applyBorder="1" applyAlignment="1">
      <alignment horizontal="center" vertical="center" wrapText="1"/>
    </xf>
    <xf numFmtId="0" fontId="47" fillId="8" borderId="97" xfId="4" applyFont="1" applyFill="1" applyBorder="1" applyAlignment="1">
      <alignment horizontal="center" vertical="center" wrapText="1"/>
    </xf>
    <xf numFmtId="0" fontId="47" fillId="8" borderId="106" xfId="4" applyFont="1" applyFill="1" applyBorder="1" applyAlignment="1">
      <alignment horizontal="center" vertical="center"/>
    </xf>
    <xf numFmtId="0" fontId="47" fillId="8" borderId="97" xfId="4" applyFont="1" applyFill="1" applyBorder="1" applyAlignment="1">
      <alignment horizontal="center" vertical="center"/>
    </xf>
    <xf numFmtId="0" fontId="47" fillId="8" borderId="99" xfId="4" applyFont="1" applyFill="1" applyBorder="1" applyAlignment="1">
      <alignment wrapText="1"/>
    </xf>
    <xf numFmtId="0" fontId="47" fillId="8" borderId="98" xfId="4" applyFont="1" applyFill="1" applyBorder="1" applyAlignment="1">
      <alignment wrapText="1"/>
    </xf>
    <xf numFmtId="0" fontId="46" fillId="0" borderId="73" xfId="4" applyFont="1" applyBorder="1" applyAlignment="1">
      <alignment horizontal="center" vertical="center"/>
    </xf>
    <xf numFmtId="0" fontId="46" fillId="0" borderId="74" xfId="4" applyFont="1" applyBorder="1" applyAlignment="1">
      <alignment horizontal="center" vertical="center"/>
    </xf>
    <xf numFmtId="0" fontId="46" fillId="0" borderId="75" xfId="4" applyFont="1" applyBorder="1" applyAlignment="1">
      <alignment horizontal="center" vertical="center"/>
    </xf>
    <xf numFmtId="189" fontId="47" fillId="8" borderId="106" xfId="4" applyNumberFormat="1" applyFont="1" applyFill="1" applyBorder="1" applyAlignment="1">
      <alignment horizontal="center" vertical="center"/>
    </xf>
    <xf numFmtId="189" fontId="47" fillId="8" borderId="97" xfId="4" applyNumberFormat="1" applyFont="1" applyFill="1" applyBorder="1" applyAlignment="1">
      <alignment horizontal="center" vertical="center"/>
    </xf>
    <xf numFmtId="0" fontId="46" fillId="0" borderId="73" xfId="4" applyFont="1" applyBorder="1" applyAlignment="1">
      <alignment horizontal="center" vertical="center" shrinkToFit="1"/>
    </xf>
    <xf numFmtId="0" fontId="46" fillId="0" borderId="75" xfId="4" applyFont="1" applyBorder="1" applyAlignment="1">
      <alignment horizontal="center" vertical="center" shrinkToFit="1"/>
    </xf>
    <xf numFmtId="0" fontId="46" fillId="0" borderId="74" xfId="4" applyFont="1" applyBorder="1" applyAlignment="1">
      <alignment horizontal="center" vertical="center" shrinkToFit="1"/>
    </xf>
    <xf numFmtId="178" fontId="52" fillId="8" borderId="10" xfId="4" applyNumberFormat="1" applyFont="1" applyFill="1" applyBorder="1" applyAlignment="1">
      <alignment horizontal="center" wrapText="1"/>
    </xf>
    <xf numFmtId="178" fontId="52" fillId="8" borderId="6" xfId="4" applyNumberFormat="1" applyFont="1" applyFill="1" applyBorder="1" applyAlignment="1">
      <alignment horizontal="center" wrapText="1"/>
    </xf>
    <xf numFmtId="178" fontId="52" fillId="8" borderId="16" xfId="4" applyNumberFormat="1" applyFont="1" applyFill="1" applyBorder="1" applyAlignment="1">
      <alignment horizontal="center" wrapText="1"/>
    </xf>
    <xf numFmtId="178" fontId="52" fillId="0" borderId="1" xfId="4" applyNumberFormat="1" applyFont="1" applyBorder="1" applyAlignment="1">
      <alignment horizontal="center" wrapText="1"/>
    </xf>
    <xf numFmtId="178" fontId="52" fillId="0" borderId="80" xfId="4" applyNumberFormat="1" applyFont="1" applyBorder="1" applyAlignment="1">
      <alignment horizontal="center" wrapText="1"/>
    </xf>
    <xf numFmtId="178" fontId="52" fillId="0" borderId="81" xfId="4" applyNumberFormat="1" applyFont="1" applyBorder="1" applyAlignment="1">
      <alignment horizontal="center" wrapText="1"/>
    </xf>
    <xf numFmtId="0" fontId="51" fillId="0" borderId="107" xfId="4" applyFont="1" applyBorder="1" applyAlignment="1">
      <alignment horizontal="center" vertical="center" wrapText="1"/>
    </xf>
    <xf numFmtId="0" fontId="51" fillId="0" borderId="97" xfId="4" applyFont="1" applyBorder="1" applyAlignment="1">
      <alignment horizontal="center" vertical="center" wrapText="1"/>
    </xf>
    <xf numFmtId="0" fontId="51" fillId="0" borderId="97" xfId="4" applyFont="1" applyBorder="1" applyAlignment="1">
      <alignment horizontal="center" vertical="center"/>
    </xf>
    <xf numFmtId="0" fontId="46" fillId="0" borderId="87" xfId="4" applyFont="1" applyBorder="1" applyAlignment="1">
      <alignment horizontal="center" vertical="center"/>
    </xf>
    <xf numFmtId="0" fontId="46" fillId="0" borderId="87" xfId="4" applyFont="1" applyBorder="1" applyAlignment="1">
      <alignment horizontal="center" vertical="center" shrinkToFit="1"/>
    </xf>
    <xf numFmtId="0" fontId="46" fillId="0" borderId="40" xfId="4" applyFont="1" applyBorder="1" applyAlignment="1">
      <alignment horizontal="center"/>
    </xf>
    <xf numFmtId="0" fontId="46" fillId="0" borderId="87" xfId="4" applyFont="1" applyBorder="1" applyAlignment="1">
      <alignment horizontal="center"/>
    </xf>
    <xf numFmtId="189" fontId="47" fillId="8" borderId="89" xfId="4" applyNumberFormat="1" applyFont="1" applyFill="1" applyBorder="1" applyAlignment="1">
      <alignment horizontal="center" vertical="center"/>
    </xf>
    <xf numFmtId="189" fontId="47" fillId="0" borderId="89" xfId="4" applyNumberFormat="1" applyFont="1" applyBorder="1" applyAlignment="1">
      <alignment horizontal="center" vertical="center"/>
    </xf>
    <xf numFmtId="189" fontId="47" fillId="0" borderId="92" xfId="4" applyNumberFormat="1" applyFont="1" applyBorder="1" applyAlignment="1">
      <alignment horizontal="center" vertical="center"/>
    </xf>
    <xf numFmtId="0" fontId="43" fillId="0" borderId="31" xfId="4" applyBorder="1" applyAlignment="1">
      <alignment horizontal="left" vertical="top" wrapText="1"/>
    </xf>
    <xf numFmtId="0" fontId="43" fillId="0" borderId="86" xfId="4" applyBorder="1" applyAlignment="1">
      <alignment horizontal="left" vertical="top" wrapText="1"/>
    </xf>
    <xf numFmtId="0" fontId="43" fillId="0" borderId="90" xfId="4" applyBorder="1" applyAlignment="1">
      <alignment horizontal="left" vertical="top" wrapText="1"/>
    </xf>
    <xf numFmtId="0" fontId="43" fillId="0" borderId="91" xfId="4" applyBorder="1" applyAlignment="1">
      <alignment horizontal="left" vertical="top" wrapText="1"/>
    </xf>
    <xf numFmtId="0" fontId="0" fillId="0" borderId="55" xfId="0" applyBorder="1" applyAlignment="1">
      <alignment horizontal="left" vertical="center"/>
    </xf>
    <xf numFmtId="0" fontId="0" fillId="0" borderId="0" xfId="0" applyBorder="1" applyAlignment="1">
      <alignment horizontal="left" vertical="center"/>
    </xf>
    <xf numFmtId="0" fontId="0" fillId="0" borderId="0" xfId="0" applyAlignment="1">
      <alignment horizontal="left" vertical="center"/>
    </xf>
    <xf numFmtId="178" fontId="0" fillId="0" borderId="0" xfId="0" applyNumberFormat="1" applyAlignment="1">
      <alignment horizontal="left" vertical="center"/>
    </xf>
    <xf numFmtId="0" fontId="6" fillId="0" borderId="0" xfId="0" applyFont="1">
      <alignment vertical="center"/>
    </xf>
    <xf numFmtId="0" fontId="0" fillId="0" borderId="0" xfId="0" applyAlignment="1">
      <alignment vertical="center" wrapText="1"/>
    </xf>
    <xf numFmtId="0" fontId="27" fillId="0" borderId="0" xfId="0" applyFont="1" applyAlignment="1">
      <alignment horizontal="left" vertical="center"/>
    </xf>
    <xf numFmtId="178" fontId="27" fillId="0" borderId="0" xfId="0" applyNumberFormat="1" applyFont="1" applyAlignment="1">
      <alignment horizontal="left" vertical="center"/>
    </xf>
    <xf numFmtId="0" fontId="30" fillId="0" borderId="87" xfId="0" applyFont="1" applyBorder="1" applyAlignment="1">
      <alignment horizontal="center" vertical="center" wrapText="1"/>
    </xf>
  </cellXfs>
  <cellStyles count="6">
    <cellStyle name="ハイパーリンク" xfId="3" builtinId="8"/>
    <cellStyle name="桁区切り" xfId="1" builtinId="6"/>
    <cellStyle name="標準" xfId="0" builtinId="0"/>
    <cellStyle name="標準 2" xfId="2" xr:uid="{E0B4DE82-B70C-4AFD-83AC-90C418EDA493}"/>
    <cellStyle name="標準 3" xfId="4" xr:uid="{E416DFB7-CE9F-4DE6-96B0-6304162B372F}"/>
    <cellStyle name="標準 3 2" xfId="5" xr:uid="{408B45E7-E724-4F59-91D2-8DC959C0B842}"/>
  </cellStyles>
  <dxfs count="3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165100</xdr:colOff>
      <xdr:row>3</xdr:row>
      <xdr:rowOff>330200</xdr:rowOff>
    </xdr:from>
    <xdr:to>
      <xdr:col>8</xdr:col>
      <xdr:colOff>539750</xdr:colOff>
      <xdr:row>6</xdr:row>
      <xdr:rowOff>349250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527800" y="1587500"/>
          <a:ext cx="2889250" cy="1352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チェック項目をクリックすると☑が入ります。</a:t>
          </a:r>
          <a:endParaRPr kumimoji="1" lang="en-US" altLang="ja-JP" sz="1600" b="1">
            <a:solidFill>
              <a:srgbClr val="FF0000"/>
            </a:solidFill>
          </a:endParaRPr>
        </a:p>
        <a:p>
          <a:pPr algn="l"/>
          <a:r>
            <a:rPr kumimoji="1" lang="ja-JP" altLang="en-US" sz="1600" b="1">
              <a:solidFill>
                <a:srgbClr val="FF0000"/>
              </a:solidFill>
            </a:rPr>
            <a:t>すべてチェックしていただいてから、提出をお願いいたします。</a:t>
          </a:r>
          <a:endParaRPr kumimoji="1" lang="en-US" altLang="ja-JP" sz="1600" b="1">
            <a:solidFill>
              <a:srgbClr val="FF0000"/>
            </a:solidFill>
          </a:endParaRPr>
        </a:p>
      </xdr:txBody>
    </xdr:sp>
    <xdr:clientData/>
  </xdr:twoCellAnchor>
  <xdr:twoCellAnchor>
    <xdr:from>
      <xdr:col>4</xdr:col>
      <xdr:colOff>165100</xdr:colOff>
      <xdr:row>0</xdr:row>
      <xdr:rowOff>247650</xdr:rowOff>
    </xdr:from>
    <xdr:to>
      <xdr:col>8</xdr:col>
      <xdr:colOff>539750</xdr:colOff>
      <xdr:row>2</xdr:row>
      <xdr:rowOff>222250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527800" y="247650"/>
          <a:ext cx="2889250" cy="1003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左記の上限額を選択すると提出不要な書類はグレーになります。</a:t>
          </a:r>
          <a:endParaRPr kumimoji="1" lang="en-US" altLang="ja-JP" sz="16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200025</xdr:colOff>
          <xdr:row>3</xdr:row>
          <xdr:rowOff>142875</xdr:rowOff>
        </xdr:from>
        <xdr:to>
          <xdr:col>2</xdr:col>
          <xdr:colOff>457200</xdr:colOff>
          <xdr:row>3</xdr:row>
          <xdr:rowOff>400050</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00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4</xdr:row>
          <xdr:rowOff>142875</xdr:rowOff>
        </xdr:from>
        <xdr:to>
          <xdr:col>2</xdr:col>
          <xdr:colOff>457200</xdr:colOff>
          <xdr:row>4</xdr:row>
          <xdr:rowOff>400050</xdr:rowOff>
        </xdr:to>
        <xdr:sp macro="" textlink="">
          <xdr:nvSpPr>
            <xdr:cNvPr id="14422" name="Check Box 86" hidden="1">
              <a:extLst>
                <a:ext uri="{63B3BB69-23CF-44E3-9099-C40C66FF867C}">
                  <a14:compatExt spid="_x0000_s14422"/>
                </a:ext>
                <a:ext uri="{FF2B5EF4-FFF2-40B4-BE49-F238E27FC236}">
                  <a16:creationId xmlns:a16="http://schemas.microsoft.com/office/drawing/2014/main" id="{00000000-0008-0000-0000-00005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5</xdr:row>
          <xdr:rowOff>142875</xdr:rowOff>
        </xdr:from>
        <xdr:to>
          <xdr:col>2</xdr:col>
          <xdr:colOff>457200</xdr:colOff>
          <xdr:row>5</xdr:row>
          <xdr:rowOff>400050</xdr:rowOff>
        </xdr:to>
        <xdr:sp macro="" textlink="">
          <xdr:nvSpPr>
            <xdr:cNvPr id="14423" name="Check Box 87" hidden="1">
              <a:extLst>
                <a:ext uri="{63B3BB69-23CF-44E3-9099-C40C66FF867C}">
                  <a14:compatExt spid="_x0000_s14423"/>
                </a:ext>
                <a:ext uri="{FF2B5EF4-FFF2-40B4-BE49-F238E27FC236}">
                  <a16:creationId xmlns:a16="http://schemas.microsoft.com/office/drawing/2014/main" id="{00000000-0008-0000-0000-00005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6</xdr:row>
          <xdr:rowOff>142875</xdr:rowOff>
        </xdr:from>
        <xdr:to>
          <xdr:col>2</xdr:col>
          <xdr:colOff>457200</xdr:colOff>
          <xdr:row>6</xdr:row>
          <xdr:rowOff>400050</xdr:rowOff>
        </xdr:to>
        <xdr:sp macro="" textlink="">
          <xdr:nvSpPr>
            <xdr:cNvPr id="14424" name="Check Box 88" hidden="1">
              <a:extLst>
                <a:ext uri="{63B3BB69-23CF-44E3-9099-C40C66FF867C}">
                  <a14:compatExt spid="_x0000_s14424"/>
                </a:ext>
                <a:ext uri="{FF2B5EF4-FFF2-40B4-BE49-F238E27FC236}">
                  <a16:creationId xmlns:a16="http://schemas.microsoft.com/office/drawing/2014/main" id="{00000000-0008-0000-0000-00005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7</xdr:row>
          <xdr:rowOff>142875</xdr:rowOff>
        </xdr:from>
        <xdr:to>
          <xdr:col>2</xdr:col>
          <xdr:colOff>457200</xdr:colOff>
          <xdr:row>7</xdr:row>
          <xdr:rowOff>400050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0000-00005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8</xdr:row>
          <xdr:rowOff>142875</xdr:rowOff>
        </xdr:from>
        <xdr:to>
          <xdr:col>2</xdr:col>
          <xdr:colOff>457200</xdr:colOff>
          <xdr:row>8</xdr:row>
          <xdr:rowOff>400050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0000-00005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9</xdr:row>
          <xdr:rowOff>142875</xdr:rowOff>
        </xdr:from>
        <xdr:to>
          <xdr:col>2</xdr:col>
          <xdr:colOff>457200</xdr:colOff>
          <xdr:row>9</xdr:row>
          <xdr:rowOff>400050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00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11</xdr:row>
          <xdr:rowOff>142875</xdr:rowOff>
        </xdr:from>
        <xdr:to>
          <xdr:col>2</xdr:col>
          <xdr:colOff>457200</xdr:colOff>
          <xdr:row>11</xdr:row>
          <xdr:rowOff>400050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0000-00005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12</xdr:row>
          <xdr:rowOff>142875</xdr:rowOff>
        </xdr:from>
        <xdr:to>
          <xdr:col>2</xdr:col>
          <xdr:colOff>457200</xdr:colOff>
          <xdr:row>12</xdr:row>
          <xdr:rowOff>400050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0000-00005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13</xdr:row>
          <xdr:rowOff>142875</xdr:rowOff>
        </xdr:from>
        <xdr:to>
          <xdr:col>2</xdr:col>
          <xdr:colOff>457200</xdr:colOff>
          <xdr:row>13</xdr:row>
          <xdr:rowOff>400050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0000-00006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14</xdr:row>
          <xdr:rowOff>142875</xdr:rowOff>
        </xdr:from>
        <xdr:to>
          <xdr:col>2</xdr:col>
          <xdr:colOff>457200</xdr:colOff>
          <xdr:row>14</xdr:row>
          <xdr:rowOff>400050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0000-00006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15</xdr:row>
          <xdr:rowOff>142875</xdr:rowOff>
        </xdr:from>
        <xdr:to>
          <xdr:col>2</xdr:col>
          <xdr:colOff>457200</xdr:colOff>
          <xdr:row>15</xdr:row>
          <xdr:rowOff>400050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0000-00006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16</xdr:row>
          <xdr:rowOff>142875</xdr:rowOff>
        </xdr:from>
        <xdr:to>
          <xdr:col>2</xdr:col>
          <xdr:colOff>457200</xdr:colOff>
          <xdr:row>16</xdr:row>
          <xdr:rowOff>400050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0000-00006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17</xdr:row>
          <xdr:rowOff>142875</xdr:rowOff>
        </xdr:from>
        <xdr:to>
          <xdr:col>2</xdr:col>
          <xdr:colOff>457200</xdr:colOff>
          <xdr:row>17</xdr:row>
          <xdr:rowOff>400050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0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18</xdr:row>
          <xdr:rowOff>142875</xdr:rowOff>
        </xdr:from>
        <xdr:to>
          <xdr:col>2</xdr:col>
          <xdr:colOff>457200</xdr:colOff>
          <xdr:row>18</xdr:row>
          <xdr:rowOff>400050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0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10</xdr:row>
          <xdr:rowOff>142875</xdr:rowOff>
        </xdr:from>
        <xdr:to>
          <xdr:col>2</xdr:col>
          <xdr:colOff>457200</xdr:colOff>
          <xdr:row>10</xdr:row>
          <xdr:rowOff>400050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0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69850</xdr:colOff>
      <xdr:row>0</xdr:row>
      <xdr:rowOff>38100</xdr:rowOff>
    </xdr:from>
    <xdr:to>
      <xdr:col>12</xdr:col>
      <xdr:colOff>158750</xdr:colOff>
      <xdr:row>1</xdr:row>
      <xdr:rowOff>165100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502400" y="381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558800</xdr:colOff>
      <xdr:row>0</xdr:row>
      <xdr:rowOff>57150</xdr:rowOff>
    </xdr:from>
    <xdr:to>
      <xdr:col>11</xdr:col>
      <xdr:colOff>177800</xdr:colOff>
      <xdr:row>1</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124700" y="5715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134471</xdr:colOff>
      <xdr:row>0</xdr:row>
      <xdr:rowOff>52294</xdr:rowOff>
    </xdr:from>
    <xdr:to>
      <xdr:col>15</xdr:col>
      <xdr:colOff>220382</xdr:colOff>
      <xdr:row>1</xdr:row>
      <xdr:rowOff>205441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8710706" y="52294"/>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1022350</xdr:colOff>
      <xdr:row>1</xdr:row>
      <xdr:rowOff>0</xdr:rowOff>
    </xdr:from>
    <xdr:to>
      <xdr:col>10</xdr:col>
      <xdr:colOff>666750</xdr:colOff>
      <xdr:row>2</xdr:row>
      <xdr:rowOff>63500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197850" y="1524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twoCellAnchor>
    <xdr:from>
      <xdr:col>8</xdr:col>
      <xdr:colOff>66675</xdr:colOff>
      <xdr:row>36</xdr:row>
      <xdr:rowOff>19050</xdr:rowOff>
    </xdr:from>
    <xdr:to>
      <xdr:col>9</xdr:col>
      <xdr:colOff>838200</xdr:colOff>
      <xdr:row>40</xdr:row>
      <xdr:rowOff>171450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6619875" y="7000875"/>
          <a:ext cx="1400175" cy="90487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100"/>
            <a:t>【</a:t>
          </a:r>
          <a:r>
            <a:rPr kumimoji="1" lang="ja-JP" altLang="en-US" sz="1100"/>
            <a:t>行を追加したい場合</a:t>
          </a:r>
          <a:r>
            <a:rPr kumimoji="1" lang="en-US" altLang="ja-JP" sz="1100"/>
            <a:t>】</a:t>
          </a:r>
        </a:p>
        <a:p>
          <a:pPr algn="l"/>
          <a:r>
            <a:rPr kumimoji="1" lang="ja-JP" altLang="en-US" sz="1100"/>
            <a:t>増やしたい行のセルをクリック→ホーム→挿入→シートの行を挿入（</a:t>
          </a:r>
          <a:r>
            <a:rPr kumimoji="1" lang="en-US" altLang="ja-JP" sz="1100"/>
            <a:t>R</a:t>
          </a:r>
          <a:r>
            <a:rPr kumimoji="1" lang="ja-JP" altLang="en-US" sz="1100"/>
            <a:t>）</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653143</xdr:colOff>
      <xdr:row>0</xdr:row>
      <xdr:rowOff>40823</xdr:rowOff>
    </xdr:from>
    <xdr:to>
      <xdr:col>19</xdr:col>
      <xdr:colOff>77107</xdr:colOff>
      <xdr:row>0</xdr:row>
      <xdr:rowOff>310698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15335250" y="40823"/>
          <a:ext cx="757464" cy="26987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2447925</xdr:colOff>
          <xdr:row>4</xdr:row>
          <xdr:rowOff>47625</xdr:rowOff>
        </xdr:from>
        <xdr:to>
          <xdr:col>1</xdr:col>
          <xdr:colOff>2705100</xdr:colOff>
          <xdr:row>4</xdr:row>
          <xdr:rowOff>295275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1924050</xdr:colOff>
          <xdr:row>4</xdr:row>
          <xdr:rowOff>47625</xdr:rowOff>
        </xdr:from>
        <xdr:to>
          <xdr:col>5</xdr:col>
          <xdr:colOff>2181225</xdr:colOff>
          <xdr:row>4</xdr:row>
          <xdr:rowOff>295275</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6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5</xdr:col>
      <xdr:colOff>88900</xdr:colOff>
      <xdr:row>1</xdr:row>
      <xdr:rowOff>317500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6407150" y="4953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2447925</xdr:colOff>
          <xdr:row>17</xdr:row>
          <xdr:rowOff>0</xdr:rowOff>
        </xdr:from>
        <xdr:to>
          <xdr:col>1</xdr:col>
          <xdr:colOff>2705100</xdr:colOff>
          <xdr:row>18</xdr:row>
          <xdr:rowOff>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6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30</xdr:row>
          <xdr:rowOff>0</xdr:rowOff>
        </xdr:from>
        <xdr:to>
          <xdr:col>1</xdr:col>
          <xdr:colOff>2705100</xdr:colOff>
          <xdr:row>31</xdr:row>
          <xdr:rowOff>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6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43</xdr:row>
          <xdr:rowOff>0</xdr:rowOff>
        </xdr:from>
        <xdr:to>
          <xdr:col>1</xdr:col>
          <xdr:colOff>2705100</xdr:colOff>
          <xdr:row>44</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6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56</xdr:row>
          <xdr:rowOff>0</xdr:rowOff>
        </xdr:from>
        <xdr:to>
          <xdr:col>1</xdr:col>
          <xdr:colOff>2705100</xdr:colOff>
          <xdr:row>57</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6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69</xdr:row>
          <xdr:rowOff>0</xdr:rowOff>
        </xdr:from>
        <xdr:to>
          <xdr:col>1</xdr:col>
          <xdr:colOff>2705100</xdr:colOff>
          <xdr:row>70</xdr:row>
          <xdr:rowOff>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6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82</xdr:row>
          <xdr:rowOff>0</xdr:rowOff>
        </xdr:from>
        <xdr:to>
          <xdr:col>1</xdr:col>
          <xdr:colOff>2705100</xdr:colOff>
          <xdr:row>83</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6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95</xdr:row>
          <xdr:rowOff>0</xdr:rowOff>
        </xdr:from>
        <xdr:to>
          <xdr:col>1</xdr:col>
          <xdr:colOff>2705100</xdr:colOff>
          <xdr:row>96</xdr:row>
          <xdr:rowOff>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6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108</xdr:row>
          <xdr:rowOff>0</xdr:rowOff>
        </xdr:from>
        <xdr:to>
          <xdr:col>1</xdr:col>
          <xdr:colOff>2705100</xdr:colOff>
          <xdr:row>109</xdr:row>
          <xdr:rowOff>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6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xxxx@kosodate.jp"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xxxx@kodomokikin.jp" TargetMode="External"/><Relationship Id="rId1" Type="http://schemas.openxmlformats.org/officeDocument/2006/relationships/hyperlink" Target="http://www.xxxxx/"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vmlDrawing" Target="../drawings/vmlDrawing7.vml"/><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 Id="rId1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44DD-7706-4A25-9964-CCE654C40666}">
  <sheetPr codeName="Sheet1">
    <pageSetUpPr fitToPage="1"/>
  </sheetPr>
  <dimension ref="A1:D27"/>
  <sheetViews>
    <sheetView showGridLines="0" tabSelected="1" zoomScaleNormal="100" zoomScalePageLayoutView="25" workbookViewId="0">
      <selection activeCell="B6" sqref="B6"/>
    </sheetView>
  </sheetViews>
  <sheetFormatPr defaultColWidth="9" defaultRowHeight="18.75"/>
  <cols>
    <col min="1" max="1" width="12.875" style="316" customWidth="1"/>
    <col min="2" max="2" width="32.375" style="316" bestFit="1" customWidth="1"/>
    <col min="3" max="3" width="9" style="316"/>
    <col min="4" max="4" width="36.875" style="316" customWidth="1"/>
    <col min="5" max="16384" width="9" style="316"/>
  </cols>
  <sheetData>
    <row r="1" spans="1:4" ht="40.5" customHeight="1">
      <c r="A1" s="391" t="s">
        <v>315</v>
      </c>
      <c r="B1" s="392"/>
      <c r="C1" s="392"/>
      <c r="D1" s="393"/>
    </row>
    <row r="2" spans="1:4" ht="40.5" customHeight="1">
      <c r="A2" s="396" t="s">
        <v>292</v>
      </c>
      <c r="B2" s="397"/>
      <c r="C2" s="375" t="s">
        <v>293</v>
      </c>
      <c r="D2" s="328"/>
    </row>
    <row r="3" spans="1:4" ht="19.5" thickBot="1">
      <c r="A3" s="317" t="s">
        <v>284</v>
      </c>
      <c r="B3" s="318" t="s">
        <v>285</v>
      </c>
      <c r="C3" s="318" t="s">
        <v>286</v>
      </c>
      <c r="D3" s="319" t="s">
        <v>287</v>
      </c>
    </row>
    <row r="4" spans="1:4" ht="43.5" customHeight="1" thickTop="1">
      <c r="A4" s="394" t="s">
        <v>288</v>
      </c>
      <c r="B4" s="320" t="s">
        <v>294</v>
      </c>
      <c r="C4" s="330"/>
      <c r="D4" s="321" t="s">
        <v>289</v>
      </c>
    </row>
    <row r="5" spans="1:4" ht="43.5" customHeight="1">
      <c r="A5" s="395"/>
      <c r="B5" s="322" t="s">
        <v>295</v>
      </c>
      <c r="C5" s="331"/>
      <c r="D5" s="329" t="s">
        <v>303</v>
      </c>
    </row>
    <row r="6" spans="1:4" ht="43.5" customHeight="1">
      <c r="A6" s="395"/>
      <c r="B6" s="322" t="s">
        <v>296</v>
      </c>
      <c r="C6" s="331"/>
      <c r="D6" s="324" t="s">
        <v>304</v>
      </c>
    </row>
    <row r="7" spans="1:4" ht="43.5" customHeight="1">
      <c r="A7" s="395"/>
      <c r="B7" s="322" t="s">
        <v>297</v>
      </c>
      <c r="C7" s="331"/>
      <c r="D7" s="323"/>
    </row>
    <row r="8" spans="1:4" ht="43.5" customHeight="1">
      <c r="A8" s="395"/>
      <c r="B8" s="322" t="s">
        <v>298</v>
      </c>
      <c r="C8" s="331"/>
      <c r="D8" s="323"/>
    </row>
    <row r="9" spans="1:4" ht="43.5" customHeight="1">
      <c r="A9" s="395"/>
      <c r="B9" s="322" t="s">
        <v>299</v>
      </c>
      <c r="C9" s="331"/>
      <c r="D9" s="323" t="s">
        <v>302</v>
      </c>
    </row>
    <row r="10" spans="1:4" ht="43.5" customHeight="1">
      <c r="A10" s="395"/>
      <c r="B10" s="322" t="s">
        <v>300</v>
      </c>
      <c r="C10" s="331"/>
      <c r="D10" s="323"/>
    </row>
    <row r="11" spans="1:4" ht="43.5" customHeight="1">
      <c r="A11" s="395"/>
      <c r="B11" s="377" t="s">
        <v>314</v>
      </c>
      <c r="C11" s="331"/>
      <c r="D11" s="323"/>
    </row>
    <row r="12" spans="1:4" ht="43.5" customHeight="1">
      <c r="A12" s="395"/>
      <c r="B12" s="322" t="s">
        <v>316</v>
      </c>
      <c r="C12" s="331"/>
      <c r="D12" s="323"/>
    </row>
    <row r="13" spans="1:4" ht="43.5" customHeight="1">
      <c r="A13" s="395"/>
      <c r="B13" s="322" t="s">
        <v>317</v>
      </c>
      <c r="C13" s="331"/>
      <c r="D13" s="323"/>
    </row>
    <row r="14" spans="1:4" ht="43.5" customHeight="1">
      <c r="A14" s="395"/>
      <c r="B14" s="322" t="s">
        <v>318</v>
      </c>
      <c r="C14" s="331"/>
      <c r="D14" s="324"/>
    </row>
    <row r="15" spans="1:4" ht="43.5" customHeight="1">
      <c r="A15" s="395"/>
      <c r="B15" s="377" t="s">
        <v>319</v>
      </c>
      <c r="C15" s="331"/>
      <c r="D15" s="324"/>
    </row>
    <row r="16" spans="1:4" ht="43.5" customHeight="1">
      <c r="A16" s="395"/>
      <c r="B16" s="377" t="s">
        <v>320</v>
      </c>
      <c r="C16" s="331"/>
      <c r="D16" s="324" t="s">
        <v>311</v>
      </c>
    </row>
    <row r="17" spans="1:4" ht="43.5" customHeight="1">
      <c r="A17" s="395"/>
      <c r="B17" s="377" t="s">
        <v>321</v>
      </c>
      <c r="C17" s="331"/>
      <c r="D17" s="324" t="s">
        <v>312</v>
      </c>
    </row>
    <row r="18" spans="1:4" ht="43.5" customHeight="1">
      <c r="A18" s="395"/>
      <c r="B18" s="322" t="s">
        <v>301</v>
      </c>
      <c r="C18" s="331"/>
      <c r="D18" s="323"/>
    </row>
    <row r="19" spans="1:4" ht="43.5" customHeight="1" thickBot="1">
      <c r="A19" s="325" t="s">
        <v>290</v>
      </c>
      <c r="B19" s="326" t="s">
        <v>305</v>
      </c>
      <c r="C19" s="332"/>
      <c r="D19" s="327" t="s">
        <v>291</v>
      </c>
    </row>
    <row r="20" spans="1:4" ht="25.5" customHeight="1"/>
    <row r="21" spans="1:4" ht="25.5" customHeight="1"/>
    <row r="22" spans="1:4" ht="25.5" customHeight="1"/>
    <row r="23" spans="1:4" ht="25.5" customHeight="1"/>
    <row r="24" spans="1:4" ht="25.5" customHeight="1"/>
    <row r="25" spans="1:4" ht="25.5" customHeight="1"/>
    <row r="26" spans="1:4" ht="25.5" customHeight="1"/>
    <row r="27" spans="1:4" ht="25.5" customHeight="1"/>
  </sheetData>
  <mergeCells count="3">
    <mergeCell ref="A1:D1"/>
    <mergeCell ref="A4:A18"/>
    <mergeCell ref="A2:B2"/>
  </mergeCells>
  <phoneticPr fontId="4"/>
  <conditionalFormatting sqref="B9:B18 D9:D18">
    <cfRule type="expression" dxfId="383" priority="4">
      <formula>$D$2="5万円"</formula>
    </cfRule>
  </conditionalFormatting>
  <conditionalFormatting sqref="B10:B18 D10:D18">
    <cfRule type="expression" dxfId="382" priority="3">
      <formula>$D$2="10万円"</formula>
    </cfRule>
  </conditionalFormatting>
  <conditionalFormatting sqref="B14:B15 D14:D15">
    <cfRule type="expression" dxfId="381" priority="1">
      <formula>OR($D$2="50万円",$D$2="100万円")</formula>
    </cfRule>
  </conditionalFormatting>
  <conditionalFormatting sqref="B16:B17 D16:D17">
    <cfRule type="expression" dxfId="380" priority="2">
      <formula>$D$2="25万円"</formula>
    </cfRule>
  </conditionalFormatting>
  <conditionalFormatting sqref="D2">
    <cfRule type="cellIs" dxfId="379" priority="5" operator="equal">
      <formula>""</formula>
    </cfRule>
  </conditionalFormatting>
  <dataValidations count="1">
    <dataValidation type="list" allowBlank="1" showInputMessage="1" showErrorMessage="1" sqref="D2" xr:uid="{2C59328A-6F9C-4C6D-BC72-E054B59C8FCF}">
      <formula1>"5万円,10万円,25万円,50万円,100万円"</formula1>
    </dataValidation>
  </dataValidations>
  <printOptions horizontalCentered="1"/>
  <pageMargins left="0.31496062992125984" right="0.31496062992125984" top="0.35433070866141736" bottom="0.35433070866141736" header="0" footer="0"/>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02" r:id="rId4" name="Check Box 66">
              <controlPr defaultSize="0" autoFill="0" autoLine="0" autoPict="0">
                <anchor moveWithCells="1">
                  <from>
                    <xdr:col>2</xdr:col>
                    <xdr:colOff>200025</xdr:colOff>
                    <xdr:row>3</xdr:row>
                    <xdr:rowOff>142875</xdr:rowOff>
                  </from>
                  <to>
                    <xdr:col>2</xdr:col>
                    <xdr:colOff>457200</xdr:colOff>
                    <xdr:row>3</xdr:row>
                    <xdr:rowOff>400050</xdr:rowOff>
                  </to>
                </anchor>
              </controlPr>
            </control>
          </mc:Choice>
        </mc:AlternateContent>
        <mc:AlternateContent xmlns:mc="http://schemas.openxmlformats.org/markup-compatibility/2006">
          <mc:Choice Requires="x14">
            <control shapeId="14422" r:id="rId5" name="Check Box 86">
              <controlPr defaultSize="0" autoFill="0" autoLine="0" autoPict="0">
                <anchor moveWithCells="1">
                  <from>
                    <xdr:col>2</xdr:col>
                    <xdr:colOff>200025</xdr:colOff>
                    <xdr:row>4</xdr:row>
                    <xdr:rowOff>142875</xdr:rowOff>
                  </from>
                  <to>
                    <xdr:col>2</xdr:col>
                    <xdr:colOff>457200</xdr:colOff>
                    <xdr:row>4</xdr:row>
                    <xdr:rowOff>400050</xdr:rowOff>
                  </to>
                </anchor>
              </controlPr>
            </control>
          </mc:Choice>
        </mc:AlternateContent>
        <mc:AlternateContent xmlns:mc="http://schemas.openxmlformats.org/markup-compatibility/2006">
          <mc:Choice Requires="x14">
            <control shapeId="14423" r:id="rId6" name="Check Box 87">
              <controlPr defaultSize="0" autoFill="0" autoLine="0" autoPict="0">
                <anchor moveWithCells="1">
                  <from>
                    <xdr:col>2</xdr:col>
                    <xdr:colOff>200025</xdr:colOff>
                    <xdr:row>5</xdr:row>
                    <xdr:rowOff>142875</xdr:rowOff>
                  </from>
                  <to>
                    <xdr:col>2</xdr:col>
                    <xdr:colOff>457200</xdr:colOff>
                    <xdr:row>5</xdr:row>
                    <xdr:rowOff>400050</xdr:rowOff>
                  </to>
                </anchor>
              </controlPr>
            </control>
          </mc:Choice>
        </mc:AlternateContent>
        <mc:AlternateContent xmlns:mc="http://schemas.openxmlformats.org/markup-compatibility/2006">
          <mc:Choice Requires="x14">
            <control shapeId="14424" r:id="rId7" name="Check Box 88">
              <controlPr defaultSize="0" autoFill="0" autoLine="0" autoPict="0">
                <anchor moveWithCells="1">
                  <from>
                    <xdr:col>2</xdr:col>
                    <xdr:colOff>200025</xdr:colOff>
                    <xdr:row>6</xdr:row>
                    <xdr:rowOff>142875</xdr:rowOff>
                  </from>
                  <to>
                    <xdr:col>2</xdr:col>
                    <xdr:colOff>457200</xdr:colOff>
                    <xdr:row>6</xdr:row>
                    <xdr:rowOff>400050</xdr:rowOff>
                  </to>
                </anchor>
              </controlPr>
            </control>
          </mc:Choice>
        </mc:AlternateContent>
        <mc:AlternateContent xmlns:mc="http://schemas.openxmlformats.org/markup-compatibility/2006">
          <mc:Choice Requires="x14">
            <control shapeId="14425" r:id="rId8" name="Check Box 89">
              <controlPr defaultSize="0" autoFill="0" autoLine="0" autoPict="0">
                <anchor moveWithCells="1">
                  <from>
                    <xdr:col>2</xdr:col>
                    <xdr:colOff>200025</xdr:colOff>
                    <xdr:row>7</xdr:row>
                    <xdr:rowOff>142875</xdr:rowOff>
                  </from>
                  <to>
                    <xdr:col>2</xdr:col>
                    <xdr:colOff>457200</xdr:colOff>
                    <xdr:row>7</xdr:row>
                    <xdr:rowOff>400050</xdr:rowOff>
                  </to>
                </anchor>
              </controlPr>
            </control>
          </mc:Choice>
        </mc:AlternateContent>
        <mc:AlternateContent xmlns:mc="http://schemas.openxmlformats.org/markup-compatibility/2006">
          <mc:Choice Requires="x14">
            <control shapeId="14426" r:id="rId9" name="Check Box 90">
              <controlPr defaultSize="0" autoFill="0" autoLine="0" autoPict="0">
                <anchor moveWithCells="1">
                  <from>
                    <xdr:col>2</xdr:col>
                    <xdr:colOff>200025</xdr:colOff>
                    <xdr:row>8</xdr:row>
                    <xdr:rowOff>142875</xdr:rowOff>
                  </from>
                  <to>
                    <xdr:col>2</xdr:col>
                    <xdr:colOff>457200</xdr:colOff>
                    <xdr:row>8</xdr:row>
                    <xdr:rowOff>400050</xdr:rowOff>
                  </to>
                </anchor>
              </controlPr>
            </control>
          </mc:Choice>
        </mc:AlternateContent>
        <mc:AlternateContent xmlns:mc="http://schemas.openxmlformats.org/markup-compatibility/2006">
          <mc:Choice Requires="x14">
            <control shapeId="14427" r:id="rId10" name="Check Box 91">
              <controlPr defaultSize="0" autoFill="0" autoLine="0" autoPict="0">
                <anchor moveWithCells="1">
                  <from>
                    <xdr:col>2</xdr:col>
                    <xdr:colOff>200025</xdr:colOff>
                    <xdr:row>9</xdr:row>
                    <xdr:rowOff>142875</xdr:rowOff>
                  </from>
                  <to>
                    <xdr:col>2</xdr:col>
                    <xdr:colOff>457200</xdr:colOff>
                    <xdr:row>9</xdr:row>
                    <xdr:rowOff>400050</xdr:rowOff>
                  </to>
                </anchor>
              </controlPr>
            </control>
          </mc:Choice>
        </mc:AlternateContent>
        <mc:AlternateContent xmlns:mc="http://schemas.openxmlformats.org/markup-compatibility/2006">
          <mc:Choice Requires="x14">
            <control shapeId="14429" r:id="rId11" name="Check Box 93">
              <controlPr defaultSize="0" autoFill="0" autoLine="0" autoPict="0">
                <anchor moveWithCells="1">
                  <from>
                    <xdr:col>2</xdr:col>
                    <xdr:colOff>200025</xdr:colOff>
                    <xdr:row>11</xdr:row>
                    <xdr:rowOff>142875</xdr:rowOff>
                  </from>
                  <to>
                    <xdr:col>2</xdr:col>
                    <xdr:colOff>457200</xdr:colOff>
                    <xdr:row>11</xdr:row>
                    <xdr:rowOff>400050</xdr:rowOff>
                  </to>
                </anchor>
              </controlPr>
            </control>
          </mc:Choice>
        </mc:AlternateContent>
        <mc:AlternateContent xmlns:mc="http://schemas.openxmlformats.org/markup-compatibility/2006">
          <mc:Choice Requires="x14">
            <control shapeId="14430" r:id="rId12" name="Check Box 94">
              <controlPr defaultSize="0" autoFill="0" autoLine="0" autoPict="0">
                <anchor moveWithCells="1">
                  <from>
                    <xdr:col>2</xdr:col>
                    <xdr:colOff>200025</xdr:colOff>
                    <xdr:row>12</xdr:row>
                    <xdr:rowOff>142875</xdr:rowOff>
                  </from>
                  <to>
                    <xdr:col>2</xdr:col>
                    <xdr:colOff>457200</xdr:colOff>
                    <xdr:row>12</xdr:row>
                    <xdr:rowOff>400050</xdr:rowOff>
                  </to>
                </anchor>
              </controlPr>
            </control>
          </mc:Choice>
        </mc:AlternateContent>
        <mc:AlternateContent xmlns:mc="http://schemas.openxmlformats.org/markup-compatibility/2006">
          <mc:Choice Requires="x14">
            <control shapeId="14432" r:id="rId13" name="Check Box 96">
              <controlPr defaultSize="0" autoFill="0" autoLine="0" autoPict="0">
                <anchor moveWithCells="1">
                  <from>
                    <xdr:col>2</xdr:col>
                    <xdr:colOff>200025</xdr:colOff>
                    <xdr:row>13</xdr:row>
                    <xdr:rowOff>142875</xdr:rowOff>
                  </from>
                  <to>
                    <xdr:col>2</xdr:col>
                    <xdr:colOff>457200</xdr:colOff>
                    <xdr:row>13</xdr:row>
                    <xdr:rowOff>400050</xdr:rowOff>
                  </to>
                </anchor>
              </controlPr>
            </control>
          </mc:Choice>
        </mc:AlternateContent>
        <mc:AlternateContent xmlns:mc="http://schemas.openxmlformats.org/markup-compatibility/2006">
          <mc:Choice Requires="x14">
            <control shapeId="14433" r:id="rId14" name="Check Box 97">
              <controlPr defaultSize="0" autoFill="0" autoLine="0" autoPict="0">
                <anchor moveWithCells="1">
                  <from>
                    <xdr:col>2</xdr:col>
                    <xdr:colOff>200025</xdr:colOff>
                    <xdr:row>14</xdr:row>
                    <xdr:rowOff>142875</xdr:rowOff>
                  </from>
                  <to>
                    <xdr:col>2</xdr:col>
                    <xdr:colOff>457200</xdr:colOff>
                    <xdr:row>14</xdr:row>
                    <xdr:rowOff>400050</xdr:rowOff>
                  </to>
                </anchor>
              </controlPr>
            </control>
          </mc:Choice>
        </mc:AlternateContent>
        <mc:AlternateContent xmlns:mc="http://schemas.openxmlformats.org/markup-compatibility/2006">
          <mc:Choice Requires="x14">
            <control shapeId="14434" r:id="rId15" name="Check Box 98">
              <controlPr defaultSize="0" autoFill="0" autoLine="0" autoPict="0">
                <anchor moveWithCells="1">
                  <from>
                    <xdr:col>2</xdr:col>
                    <xdr:colOff>200025</xdr:colOff>
                    <xdr:row>15</xdr:row>
                    <xdr:rowOff>142875</xdr:rowOff>
                  </from>
                  <to>
                    <xdr:col>2</xdr:col>
                    <xdr:colOff>457200</xdr:colOff>
                    <xdr:row>15</xdr:row>
                    <xdr:rowOff>400050</xdr:rowOff>
                  </to>
                </anchor>
              </controlPr>
            </control>
          </mc:Choice>
        </mc:AlternateContent>
        <mc:AlternateContent xmlns:mc="http://schemas.openxmlformats.org/markup-compatibility/2006">
          <mc:Choice Requires="x14">
            <control shapeId="14435" r:id="rId16" name="Check Box 99">
              <controlPr defaultSize="0" autoFill="0" autoLine="0" autoPict="0">
                <anchor moveWithCells="1">
                  <from>
                    <xdr:col>2</xdr:col>
                    <xdr:colOff>200025</xdr:colOff>
                    <xdr:row>16</xdr:row>
                    <xdr:rowOff>142875</xdr:rowOff>
                  </from>
                  <to>
                    <xdr:col>2</xdr:col>
                    <xdr:colOff>457200</xdr:colOff>
                    <xdr:row>16</xdr:row>
                    <xdr:rowOff>400050</xdr:rowOff>
                  </to>
                </anchor>
              </controlPr>
            </control>
          </mc:Choice>
        </mc:AlternateContent>
        <mc:AlternateContent xmlns:mc="http://schemas.openxmlformats.org/markup-compatibility/2006">
          <mc:Choice Requires="x14">
            <control shapeId="14436" r:id="rId17" name="Check Box 100">
              <controlPr defaultSize="0" autoFill="0" autoLine="0" autoPict="0">
                <anchor moveWithCells="1">
                  <from>
                    <xdr:col>2</xdr:col>
                    <xdr:colOff>200025</xdr:colOff>
                    <xdr:row>17</xdr:row>
                    <xdr:rowOff>142875</xdr:rowOff>
                  </from>
                  <to>
                    <xdr:col>2</xdr:col>
                    <xdr:colOff>457200</xdr:colOff>
                    <xdr:row>17</xdr:row>
                    <xdr:rowOff>400050</xdr:rowOff>
                  </to>
                </anchor>
              </controlPr>
            </control>
          </mc:Choice>
        </mc:AlternateContent>
        <mc:AlternateContent xmlns:mc="http://schemas.openxmlformats.org/markup-compatibility/2006">
          <mc:Choice Requires="x14">
            <control shapeId="14437" r:id="rId18" name="Check Box 101">
              <controlPr defaultSize="0" autoFill="0" autoLine="0" autoPict="0">
                <anchor moveWithCells="1">
                  <from>
                    <xdr:col>2</xdr:col>
                    <xdr:colOff>200025</xdr:colOff>
                    <xdr:row>18</xdr:row>
                    <xdr:rowOff>142875</xdr:rowOff>
                  </from>
                  <to>
                    <xdr:col>2</xdr:col>
                    <xdr:colOff>457200</xdr:colOff>
                    <xdr:row>18</xdr:row>
                    <xdr:rowOff>400050</xdr:rowOff>
                  </to>
                </anchor>
              </controlPr>
            </control>
          </mc:Choice>
        </mc:AlternateContent>
        <mc:AlternateContent xmlns:mc="http://schemas.openxmlformats.org/markup-compatibility/2006">
          <mc:Choice Requires="x14">
            <control shapeId="14439" r:id="rId19" name="Check Box 103">
              <controlPr defaultSize="0" autoFill="0" autoLine="0" autoPict="0">
                <anchor moveWithCells="1">
                  <from>
                    <xdr:col>2</xdr:col>
                    <xdr:colOff>200025</xdr:colOff>
                    <xdr:row>10</xdr:row>
                    <xdr:rowOff>142875</xdr:rowOff>
                  </from>
                  <to>
                    <xdr:col>2</xdr:col>
                    <xdr:colOff>457200</xdr:colOff>
                    <xdr:row>10</xdr:row>
                    <xdr:rowOff>400050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2D21-F3C6-4576-9A47-0DFE93063024}">
  <sheetPr>
    <pageSetUpPr fitToPage="1"/>
  </sheetPr>
  <dimension ref="A1:V44"/>
  <sheetViews>
    <sheetView view="pageBreakPreview" zoomScaleNormal="100" zoomScaleSheetLayoutView="100" workbookViewId="0">
      <selection activeCell="N19" sqref="N19:T19"/>
    </sheetView>
  </sheetViews>
  <sheetFormatPr defaultRowHeight="13.5"/>
  <cols>
    <col min="11" max="11" width="4.875" style="126" customWidth="1"/>
    <col min="21" max="21" width="8.75" customWidth="1"/>
  </cols>
  <sheetData>
    <row r="1" spans="1:21" ht="15" customHeight="1">
      <c r="A1" s="103" t="s">
        <v>37</v>
      </c>
      <c r="B1" s="103"/>
      <c r="C1" s="103"/>
      <c r="D1" s="103"/>
      <c r="E1" s="103"/>
      <c r="F1" s="103"/>
      <c r="G1" s="103"/>
      <c r="H1" s="103"/>
      <c r="I1" s="103"/>
      <c r="J1" s="103"/>
      <c r="K1" s="103"/>
      <c r="L1" s="107" t="s">
        <v>37</v>
      </c>
      <c r="M1" s="108"/>
      <c r="N1" s="108"/>
      <c r="O1" s="108"/>
      <c r="P1" s="108"/>
      <c r="Q1" s="108"/>
      <c r="R1" s="108"/>
      <c r="S1" s="108"/>
      <c r="T1" s="108"/>
      <c r="U1" s="109"/>
    </row>
    <row r="2" spans="1:21" ht="15" customHeight="1">
      <c r="A2" s="103"/>
      <c r="B2" s="103"/>
      <c r="C2" s="103"/>
      <c r="D2" s="103"/>
      <c r="E2" s="103"/>
      <c r="F2" s="103"/>
      <c r="G2" s="103"/>
      <c r="H2" s="103"/>
      <c r="I2" s="103"/>
      <c r="J2" s="103"/>
      <c r="K2" s="103"/>
      <c r="L2" s="110"/>
      <c r="M2" s="103"/>
      <c r="N2" s="103"/>
      <c r="O2" s="103"/>
      <c r="P2" s="103"/>
      <c r="Q2" s="103"/>
      <c r="R2" s="103"/>
      <c r="S2" s="103"/>
      <c r="T2" s="103"/>
      <c r="U2" s="111"/>
    </row>
    <row r="3" spans="1:21" ht="15" customHeight="1">
      <c r="A3" s="398" t="s">
        <v>322</v>
      </c>
      <c r="B3" s="398"/>
      <c r="C3" s="398"/>
      <c r="D3" s="398"/>
      <c r="E3" s="398"/>
      <c r="F3" s="398"/>
      <c r="G3" s="398"/>
      <c r="H3" s="398"/>
      <c r="I3" s="398"/>
      <c r="J3" s="398"/>
      <c r="K3" s="125"/>
      <c r="L3" s="404" t="s">
        <v>322</v>
      </c>
      <c r="M3" s="405"/>
      <c r="N3" s="405"/>
      <c r="O3" s="405"/>
      <c r="P3" s="405"/>
      <c r="Q3" s="405"/>
      <c r="R3" s="405"/>
      <c r="S3" s="405"/>
      <c r="T3" s="405"/>
      <c r="U3" s="406"/>
    </row>
    <row r="4" spans="1:21" ht="15" customHeight="1">
      <c r="A4" s="403" t="s">
        <v>143</v>
      </c>
      <c r="B4" s="403"/>
      <c r="C4" s="403"/>
      <c r="D4" s="403"/>
      <c r="E4" s="403"/>
      <c r="F4" s="403"/>
      <c r="G4" s="403"/>
      <c r="H4" s="403"/>
      <c r="I4" s="403"/>
      <c r="J4" s="403"/>
      <c r="K4" s="112"/>
      <c r="L4" s="416">
        <v>45988</v>
      </c>
      <c r="M4" s="417"/>
      <c r="N4" s="417"/>
      <c r="O4" s="417"/>
      <c r="P4" s="417"/>
      <c r="Q4" s="417"/>
      <c r="R4" s="417"/>
      <c r="S4" s="417"/>
      <c r="T4" s="417"/>
      <c r="U4" s="418"/>
    </row>
    <row r="5" spans="1:21" ht="15" customHeight="1">
      <c r="A5" s="384"/>
      <c r="B5" s="384" t="s">
        <v>52</v>
      </c>
      <c r="C5" s="384"/>
      <c r="D5" s="384"/>
      <c r="E5" s="384"/>
      <c r="F5" s="384"/>
      <c r="G5" s="384"/>
      <c r="H5" s="384"/>
      <c r="I5" s="385"/>
      <c r="J5" s="384"/>
      <c r="K5" s="103"/>
      <c r="L5" s="110"/>
      <c r="M5" s="103" t="s">
        <v>52</v>
      </c>
      <c r="N5" s="103"/>
      <c r="O5" s="103"/>
      <c r="P5" s="103"/>
      <c r="Q5" s="103"/>
      <c r="R5" s="103"/>
      <c r="S5" s="103"/>
      <c r="T5" s="112"/>
      <c r="U5" s="111"/>
    </row>
    <row r="6" spans="1:21" ht="15" customHeight="1">
      <c r="A6" s="384"/>
      <c r="B6" s="384"/>
      <c r="C6" s="384"/>
      <c r="D6" s="384"/>
      <c r="E6" s="384"/>
      <c r="F6" s="384"/>
      <c r="G6" s="386" t="s">
        <v>53</v>
      </c>
      <c r="H6" s="387"/>
      <c r="I6" s="387"/>
      <c r="J6" s="387"/>
      <c r="K6" s="113"/>
      <c r="L6" s="110"/>
      <c r="M6" s="103"/>
      <c r="N6" s="103"/>
      <c r="O6" s="103"/>
      <c r="P6" s="103"/>
      <c r="Q6" s="103"/>
      <c r="R6" s="125" t="s">
        <v>53</v>
      </c>
      <c r="S6" s="113"/>
      <c r="T6" s="113"/>
      <c r="U6" s="114"/>
    </row>
    <row r="7" spans="1:21" ht="15" customHeight="1">
      <c r="A7" s="384"/>
      <c r="B7" s="384"/>
      <c r="C7" s="384"/>
      <c r="D7" s="384"/>
      <c r="E7" s="384"/>
      <c r="F7" s="384"/>
      <c r="G7" s="386" t="s">
        <v>54</v>
      </c>
      <c r="H7" s="385" t="s">
        <v>55</v>
      </c>
      <c r="I7" s="399"/>
      <c r="J7" s="399"/>
      <c r="K7" s="124"/>
      <c r="L7" s="110"/>
      <c r="M7" s="103"/>
      <c r="N7" s="103"/>
      <c r="O7" s="103"/>
      <c r="P7" s="103"/>
      <c r="Q7" s="103"/>
      <c r="R7" s="125" t="s">
        <v>54</v>
      </c>
      <c r="S7" s="112" t="s">
        <v>55</v>
      </c>
      <c r="T7" s="407" t="s">
        <v>144</v>
      </c>
      <c r="U7" s="408"/>
    </row>
    <row r="8" spans="1:21" ht="15" customHeight="1">
      <c r="A8" s="384" t="s">
        <v>47</v>
      </c>
      <c r="B8" s="384"/>
      <c r="C8" s="384"/>
      <c r="D8" s="384"/>
      <c r="E8" s="384"/>
      <c r="F8" s="384"/>
      <c r="G8" s="400"/>
      <c r="H8" s="400"/>
      <c r="I8" s="400"/>
      <c r="J8" s="400"/>
      <c r="K8" s="137"/>
      <c r="L8" s="110" t="s">
        <v>47</v>
      </c>
      <c r="M8" s="103"/>
      <c r="N8" s="103"/>
      <c r="O8" s="103"/>
      <c r="P8" s="103"/>
      <c r="Q8" s="103"/>
      <c r="R8" s="409" t="s">
        <v>145</v>
      </c>
      <c r="S8" s="409"/>
      <c r="T8" s="409"/>
      <c r="U8" s="410"/>
    </row>
    <row r="9" spans="1:21" ht="15" customHeight="1">
      <c r="A9" s="384"/>
      <c r="B9" s="384"/>
      <c r="C9" s="384"/>
      <c r="D9" s="384"/>
      <c r="E9" s="384"/>
      <c r="F9" s="384"/>
      <c r="G9" s="388" t="s">
        <v>56</v>
      </c>
      <c r="H9" s="402"/>
      <c r="I9" s="402"/>
      <c r="J9" s="402"/>
      <c r="K9" s="124"/>
      <c r="L9" s="110"/>
      <c r="M9" s="103"/>
      <c r="N9" s="103"/>
      <c r="O9" s="103"/>
      <c r="P9" s="103"/>
      <c r="Q9" s="103"/>
      <c r="R9" s="115" t="s">
        <v>56</v>
      </c>
      <c r="S9" s="411" t="s">
        <v>146</v>
      </c>
      <c r="T9" s="411"/>
      <c r="U9" s="412"/>
    </row>
    <row r="10" spans="1:21" ht="15" customHeight="1">
      <c r="A10" s="384"/>
      <c r="B10" s="384"/>
      <c r="C10" s="384"/>
      <c r="D10" s="384"/>
      <c r="E10" s="384"/>
      <c r="F10" s="384"/>
      <c r="G10" s="388" t="s">
        <v>57</v>
      </c>
      <c r="H10" s="402"/>
      <c r="I10" s="402"/>
      <c r="J10" s="402"/>
      <c r="K10" s="124"/>
      <c r="L10" s="110"/>
      <c r="M10" s="103"/>
      <c r="N10" s="103"/>
      <c r="O10" s="103"/>
      <c r="P10" s="103"/>
      <c r="Q10" s="103"/>
      <c r="R10" s="115" t="s">
        <v>57</v>
      </c>
      <c r="S10" s="413" t="s">
        <v>147</v>
      </c>
      <c r="T10" s="414"/>
      <c r="U10" s="415"/>
    </row>
    <row r="11" spans="1:21" ht="15" customHeight="1">
      <c r="A11" s="384"/>
      <c r="B11" s="384"/>
      <c r="C11" s="384"/>
      <c r="D11" s="384"/>
      <c r="E11" s="384"/>
      <c r="F11" s="384"/>
      <c r="G11" s="388" t="s">
        <v>58</v>
      </c>
      <c r="H11" s="402"/>
      <c r="I11" s="402"/>
      <c r="J11" s="402"/>
      <c r="K11" s="124"/>
      <c r="L11" s="110"/>
      <c r="M11" s="103"/>
      <c r="N11" s="103"/>
      <c r="O11" s="103"/>
      <c r="P11" s="103"/>
      <c r="Q11" s="103"/>
      <c r="R11" s="115" t="s">
        <v>58</v>
      </c>
      <c r="S11" s="411" t="s">
        <v>148</v>
      </c>
      <c r="T11" s="411"/>
      <c r="U11" s="412"/>
    </row>
    <row r="12" spans="1:21" ht="15" customHeight="1">
      <c r="A12" s="384"/>
      <c r="B12" s="384"/>
      <c r="C12" s="384"/>
      <c r="D12" s="384"/>
      <c r="E12" s="384"/>
      <c r="F12" s="384"/>
      <c r="G12" s="388" t="s">
        <v>59</v>
      </c>
      <c r="H12" s="402"/>
      <c r="I12" s="402"/>
      <c r="J12" s="402"/>
      <c r="K12" s="124"/>
      <c r="L12" s="110"/>
      <c r="M12" s="103"/>
      <c r="N12" s="103"/>
      <c r="O12" s="103"/>
      <c r="P12" s="103"/>
      <c r="Q12" s="103"/>
      <c r="R12" s="115" t="s">
        <v>59</v>
      </c>
      <c r="S12" s="411" t="s">
        <v>149</v>
      </c>
      <c r="T12" s="411"/>
      <c r="U12" s="412"/>
    </row>
    <row r="13" spans="1:21" ht="15" customHeight="1">
      <c r="A13" s="384"/>
      <c r="B13" s="384"/>
      <c r="C13" s="384"/>
      <c r="D13" s="384"/>
      <c r="E13" s="384"/>
      <c r="F13" s="384"/>
      <c r="G13" s="388" t="s">
        <v>60</v>
      </c>
      <c r="H13" s="401"/>
      <c r="I13" s="401"/>
      <c r="J13" s="401"/>
      <c r="K13" s="124"/>
      <c r="L13" s="110"/>
      <c r="M13" s="103"/>
      <c r="N13" s="103"/>
      <c r="O13" s="103"/>
      <c r="P13" s="103"/>
      <c r="Q13" s="103"/>
      <c r="R13" s="115" t="s">
        <v>60</v>
      </c>
      <c r="S13" s="419" t="s">
        <v>150</v>
      </c>
      <c r="T13" s="419"/>
      <c r="U13" s="420"/>
    </row>
    <row r="14" spans="1:21" ht="15" customHeight="1">
      <c r="A14" s="384"/>
      <c r="B14" s="384"/>
      <c r="C14" s="384"/>
      <c r="D14" s="384"/>
      <c r="E14" s="384"/>
      <c r="F14" s="384"/>
      <c r="G14" s="384"/>
      <c r="H14" s="384"/>
      <c r="I14" s="384"/>
      <c r="J14" s="384"/>
      <c r="K14" s="103"/>
      <c r="L14" s="110"/>
      <c r="M14" s="103"/>
      <c r="N14" s="103"/>
      <c r="O14" s="103"/>
      <c r="P14" s="103"/>
      <c r="Q14" s="103"/>
      <c r="R14" s="103"/>
      <c r="S14" s="103"/>
      <c r="T14" s="103"/>
      <c r="U14" s="111"/>
    </row>
    <row r="15" spans="1:21" ht="15" customHeight="1">
      <c r="A15" s="426" t="s">
        <v>331</v>
      </c>
      <c r="B15" s="426"/>
      <c r="C15" s="426"/>
      <c r="D15" s="426"/>
      <c r="E15" s="426"/>
      <c r="F15" s="426"/>
      <c r="G15" s="426"/>
      <c r="H15" s="426"/>
      <c r="I15" s="426"/>
      <c r="J15" s="384"/>
      <c r="K15" s="103"/>
      <c r="L15" s="423" t="s">
        <v>323</v>
      </c>
      <c r="M15" s="424"/>
      <c r="N15" s="424"/>
      <c r="O15" s="424"/>
      <c r="P15" s="424"/>
      <c r="Q15" s="424"/>
      <c r="R15" s="424"/>
      <c r="S15" s="424"/>
      <c r="T15" s="424"/>
      <c r="U15" s="111"/>
    </row>
    <row r="16" spans="1:21" ht="15" customHeight="1">
      <c r="A16" s="426"/>
      <c r="B16" s="426"/>
      <c r="C16" s="426"/>
      <c r="D16" s="426"/>
      <c r="E16" s="426"/>
      <c r="F16" s="426"/>
      <c r="G16" s="426"/>
      <c r="H16" s="426"/>
      <c r="I16" s="426"/>
      <c r="J16" s="384"/>
      <c r="K16" s="103"/>
      <c r="L16" s="423"/>
      <c r="M16" s="424"/>
      <c r="N16" s="424"/>
      <c r="O16" s="424"/>
      <c r="P16" s="424"/>
      <c r="Q16" s="424"/>
      <c r="R16" s="424"/>
      <c r="S16" s="424"/>
      <c r="T16" s="424"/>
      <c r="U16" s="111"/>
    </row>
    <row r="17" spans="1:22" ht="15" customHeight="1">
      <c r="A17" s="405" t="s">
        <v>38</v>
      </c>
      <c r="B17" s="405"/>
      <c r="C17" s="405"/>
      <c r="D17" s="405"/>
      <c r="E17" s="405"/>
      <c r="F17" s="405"/>
      <c r="G17" s="405"/>
      <c r="H17" s="405"/>
      <c r="I17" s="405"/>
      <c r="J17" s="405"/>
      <c r="K17" s="125"/>
      <c r="L17" s="404" t="s">
        <v>38</v>
      </c>
      <c r="M17" s="405"/>
      <c r="N17" s="405"/>
      <c r="O17" s="405"/>
      <c r="P17" s="405"/>
      <c r="Q17" s="405"/>
      <c r="R17" s="405"/>
      <c r="S17" s="405"/>
      <c r="T17" s="405"/>
      <c r="U17" s="406"/>
    </row>
    <row r="18" spans="1:22" ht="15" customHeight="1">
      <c r="A18" s="103"/>
      <c r="B18" s="103"/>
      <c r="C18" s="103"/>
      <c r="D18" s="103"/>
      <c r="E18" s="103"/>
      <c r="F18" s="103"/>
      <c r="G18" s="103"/>
      <c r="H18" s="103"/>
      <c r="I18" s="103"/>
      <c r="J18" s="103"/>
      <c r="K18" s="103"/>
      <c r="L18" s="110"/>
      <c r="M18" s="103"/>
      <c r="N18" s="103"/>
      <c r="O18" s="103"/>
      <c r="P18" s="103"/>
      <c r="Q18" s="103"/>
      <c r="R18" s="103"/>
      <c r="S18" s="103"/>
      <c r="T18" s="103"/>
      <c r="U18" s="111"/>
    </row>
    <row r="19" spans="1:22" ht="15" customHeight="1">
      <c r="A19" s="103" t="s">
        <v>61</v>
      </c>
      <c r="B19" s="103"/>
      <c r="C19" s="425"/>
      <c r="D19" s="425"/>
      <c r="E19" s="425"/>
      <c r="F19" s="425"/>
      <c r="G19" s="425"/>
      <c r="H19" s="425"/>
      <c r="I19" s="425"/>
      <c r="J19" s="103"/>
      <c r="K19" s="103"/>
      <c r="L19" s="110" t="s">
        <v>61</v>
      </c>
      <c r="M19" s="103"/>
      <c r="N19" s="419" t="s">
        <v>151</v>
      </c>
      <c r="O19" s="419"/>
      <c r="P19" s="419"/>
      <c r="Q19" s="419"/>
      <c r="R19" s="419"/>
      <c r="S19" s="419"/>
      <c r="T19" s="419"/>
      <c r="U19" s="111"/>
    </row>
    <row r="20" spans="1:22" ht="15" customHeight="1">
      <c r="A20" s="103"/>
      <c r="B20" s="103"/>
      <c r="C20" s="103"/>
      <c r="D20" s="103"/>
      <c r="E20" s="103"/>
      <c r="F20" s="103"/>
      <c r="G20" s="103"/>
      <c r="H20" s="103"/>
      <c r="I20" s="103"/>
      <c r="J20" s="103"/>
      <c r="K20" s="103"/>
      <c r="L20" s="110"/>
      <c r="M20" s="103"/>
      <c r="N20" s="103"/>
      <c r="O20" s="103"/>
      <c r="P20" s="103"/>
      <c r="Q20" s="103"/>
      <c r="R20" s="103"/>
      <c r="S20" s="103"/>
      <c r="T20" s="103"/>
      <c r="U20" s="111"/>
    </row>
    <row r="21" spans="1:22" ht="15" customHeight="1">
      <c r="A21" s="103" t="s">
        <v>139</v>
      </c>
      <c r="B21" s="103"/>
      <c r="C21" s="103"/>
      <c r="D21" s="103"/>
      <c r="E21" s="103"/>
      <c r="F21" s="103"/>
      <c r="G21" s="103"/>
      <c r="H21" s="103"/>
      <c r="I21" s="103"/>
      <c r="J21" s="103"/>
      <c r="K21" s="103"/>
      <c r="L21" s="110" t="s">
        <v>39</v>
      </c>
      <c r="M21" s="103"/>
      <c r="N21" s="103"/>
      <c r="O21" s="103"/>
      <c r="P21" s="103"/>
      <c r="Q21" s="103"/>
      <c r="R21" s="103"/>
      <c r="S21" s="103"/>
      <c r="T21" s="103"/>
      <c r="U21" s="111"/>
    </row>
    <row r="22" spans="1:22" ht="15" customHeight="1">
      <c r="A22" s="337"/>
      <c r="B22" s="421" t="s">
        <v>40</v>
      </c>
      <c r="C22" s="421"/>
      <c r="D22" s="421"/>
      <c r="E22" s="421"/>
      <c r="F22" s="421"/>
      <c r="G22" s="421"/>
      <c r="H22" s="421"/>
      <c r="I22" s="421"/>
      <c r="J22" s="421"/>
      <c r="K22" s="103"/>
      <c r="L22" s="139" t="s">
        <v>140</v>
      </c>
      <c r="M22" s="421" t="s">
        <v>40</v>
      </c>
      <c r="N22" s="421"/>
      <c r="O22" s="421"/>
      <c r="P22" s="421"/>
      <c r="Q22" s="421"/>
      <c r="R22" s="421"/>
      <c r="S22" s="421"/>
      <c r="T22" s="421"/>
      <c r="U22" s="427"/>
    </row>
    <row r="23" spans="1:22" ht="15" customHeight="1">
      <c r="A23" s="337"/>
      <c r="B23" s="421" t="s">
        <v>41</v>
      </c>
      <c r="C23" s="421"/>
      <c r="D23" s="421"/>
      <c r="E23" s="421"/>
      <c r="F23" s="421"/>
      <c r="G23" s="421"/>
      <c r="H23" s="421"/>
      <c r="I23" s="421"/>
      <c r="J23" s="421"/>
      <c r="K23" s="103"/>
      <c r="L23" s="135"/>
      <c r="M23" s="421" t="s">
        <v>41</v>
      </c>
      <c r="N23" s="421"/>
      <c r="O23" s="421"/>
      <c r="P23" s="421"/>
      <c r="Q23" s="421"/>
      <c r="R23" s="421"/>
      <c r="S23" s="421"/>
      <c r="T23" s="421"/>
      <c r="U23" s="429"/>
      <c r="V23" s="110"/>
    </row>
    <row r="24" spans="1:22" ht="15" customHeight="1">
      <c r="A24" s="337"/>
      <c r="B24" s="421" t="s">
        <v>141</v>
      </c>
      <c r="C24" s="421"/>
      <c r="D24" s="421"/>
      <c r="E24" s="421"/>
      <c r="F24" s="421"/>
      <c r="G24" s="421"/>
      <c r="H24" s="421"/>
      <c r="I24" s="421"/>
      <c r="J24" s="421"/>
      <c r="K24" s="103"/>
      <c r="L24" s="135"/>
      <c r="M24" s="421" t="s">
        <v>42</v>
      </c>
      <c r="N24" s="421"/>
      <c r="O24" s="421"/>
      <c r="P24" s="421"/>
      <c r="Q24" s="421"/>
      <c r="R24" s="421"/>
      <c r="S24" s="421"/>
      <c r="T24" s="421"/>
      <c r="U24" s="429"/>
      <c r="V24" s="110"/>
    </row>
    <row r="25" spans="1:22" ht="30" customHeight="1">
      <c r="A25" s="337"/>
      <c r="B25" s="422" t="s">
        <v>142</v>
      </c>
      <c r="C25" s="422"/>
      <c r="D25" s="422"/>
      <c r="E25" s="422"/>
      <c r="F25" s="422"/>
      <c r="G25" s="422"/>
      <c r="H25" s="422"/>
      <c r="I25" s="422"/>
      <c r="J25" s="422"/>
      <c r="K25" s="116"/>
      <c r="L25" s="135"/>
      <c r="M25" s="422" t="s">
        <v>142</v>
      </c>
      <c r="N25" s="422"/>
      <c r="O25" s="422"/>
      <c r="P25" s="422"/>
      <c r="Q25" s="422"/>
      <c r="R25" s="422"/>
      <c r="S25" s="422"/>
      <c r="T25" s="422"/>
      <c r="U25" s="428"/>
    </row>
    <row r="26" spans="1:22" ht="15" customHeight="1">
      <c r="A26" s="337"/>
      <c r="B26" s="421" t="s">
        <v>43</v>
      </c>
      <c r="C26" s="421"/>
      <c r="D26" s="421"/>
      <c r="E26" s="421"/>
      <c r="F26" s="421"/>
      <c r="G26" s="421"/>
      <c r="H26" s="421"/>
      <c r="I26" s="421"/>
      <c r="J26" s="421"/>
      <c r="K26" s="138"/>
      <c r="L26" s="136"/>
      <c r="M26" s="421" t="s">
        <v>43</v>
      </c>
      <c r="N26" s="421"/>
      <c r="O26" s="421"/>
      <c r="P26" s="421"/>
      <c r="Q26" s="421"/>
      <c r="R26" s="421"/>
      <c r="S26" s="421"/>
      <c r="T26" s="421"/>
      <c r="U26" s="427"/>
    </row>
    <row r="27" spans="1:22" ht="15" customHeight="1">
      <c r="A27" s="337"/>
      <c r="B27" s="421" t="s">
        <v>44</v>
      </c>
      <c r="C27" s="421"/>
      <c r="D27" s="421"/>
      <c r="E27" s="421"/>
      <c r="F27" s="421"/>
      <c r="G27" s="421"/>
      <c r="H27" s="421"/>
      <c r="I27" s="421"/>
      <c r="J27" s="421"/>
      <c r="K27" s="103"/>
      <c r="L27" s="135"/>
      <c r="M27" s="421" t="s">
        <v>44</v>
      </c>
      <c r="N27" s="421"/>
      <c r="O27" s="421"/>
      <c r="P27" s="421"/>
      <c r="Q27" s="421"/>
      <c r="R27" s="421"/>
      <c r="S27" s="421"/>
      <c r="T27" s="421"/>
      <c r="U27" s="427"/>
    </row>
    <row r="28" spans="1:22" ht="15" customHeight="1">
      <c r="A28" s="103"/>
      <c r="B28" s="103"/>
      <c r="C28" s="103"/>
      <c r="D28" s="103"/>
      <c r="E28" s="103"/>
      <c r="F28" s="103"/>
      <c r="G28" s="103"/>
      <c r="H28" s="103"/>
      <c r="I28" s="103"/>
      <c r="J28" s="103"/>
      <c r="K28" s="103"/>
      <c r="L28" s="110"/>
      <c r="M28" s="103"/>
      <c r="N28" s="103"/>
      <c r="O28" s="103"/>
      <c r="P28" s="103"/>
      <c r="Q28" s="103"/>
      <c r="R28" s="103"/>
      <c r="S28" s="103"/>
      <c r="T28" s="103"/>
      <c r="U28" s="111"/>
    </row>
    <row r="29" spans="1:22" ht="15" customHeight="1">
      <c r="A29" s="103" t="s">
        <v>48</v>
      </c>
      <c r="B29" s="103"/>
      <c r="C29" s="103"/>
      <c r="D29" s="103"/>
      <c r="E29" s="103"/>
      <c r="F29" s="103"/>
      <c r="G29" s="103"/>
      <c r="H29" s="103"/>
      <c r="I29" s="103"/>
      <c r="J29" s="103"/>
      <c r="K29" s="103"/>
      <c r="L29" s="110" t="s">
        <v>48</v>
      </c>
      <c r="M29" s="103"/>
      <c r="N29" s="103"/>
      <c r="O29" s="103"/>
      <c r="P29" s="103"/>
      <c r="Q29" s="103"/>
      <c r="R29" s="103"/>
      <c r="S29" s="103"/>
      <c r="T29" s="103"/>
      <c r="U29" s="111"/>
    </row>
    <row r="30" spans="1:22" ht="15" customHeight="1">
      <c r="A30" s="103"/>
      <c r="B30" s="103"/>
      <c r="C30" s="103"/>
      <c r="D30" s="103"/>
      <c r="E30" s="103"/>
      <c r="F30" s="103"/>
      <c r="G30" s="103"/>
      <c r="H30" s="103"/>
      <c r="I30" s="103"/>
      <c r="J30" s="103"/>
      <c r="K30" s="103"/>
      <c r="L30" s="110"/>
      <c r="M30" s="103"/>
      <c r="N30" s="103"/>
      <c r="O30" s="103"/>
      <c r="P30" s="103"/>
      <c r="Q30" s="103"/>
      <c r="R30" s="103"/>
      <c r="S30" s="103"/>
      <c r="T30" s="103"/>
      <c r="U30" s="111"/>
    </row>
    <row r="31" spans="1:22" ht="15" customHeight="1">
      <c r="A31" s="103" t="s">
        <v>62</v>
      </c>
      <c r="B31" s="103"/>
      <c r="C31" s="103"/>
      <c r="D31" s="434"/>
      <c r="E31" s="434"/>
      <c r="F31" s="434"/>
      <c r="G31" s="434"/>
      <c r="H31" s="103"/>
      <c r="I31" s="103"/>
      <c r="J31" s="103"/>
      <c r="K31" s="103"/>
      <c r="L31" s="110" t="s">
        <v>62</v>
      </c>
      <c r="M31" s="103"/>
      <c r="N31" s="103"/>
      <c r="O31" s="437">
        <v>46446</v>
      </c>
      <c r="P31" s="437"/>
      <c r="Q31" s="437"/>
      <c r="R31" s="437"/>
      <c r="S31" s="103"/>
      <c r="T31" s="103"/>
      <c r="U31" s="111"/>
    </row>
    <row r="32" spans="1:22" ht="15" customHeight="1">
      <c r="A32" s="103"/>
      <c r="B32" s="103"/>
      <c r="C32" s="103"/>
      <c r="D32" s="103"/>
      <c r="E32" s="103"/>
      <c r="F32" s="103"/>
      <c r="G32" s="103"/>
      <c r="H32" s="103"/>
      <c r="I32" s="103"/>
      <c r="J32" s="103"/>
      <c r="K32" s="103"/>
      <c r="L32" s="110"/>
      <c r="M32" s="103"/>
      <c r="N32" s="103"/>
      <c r="O32" s="103"/>
      <c r="P32" s="103"/>
      <c r="Q32" s="103"/>
      <c r="R32" s="103"/>
      <c r="S32" s="103"/>
      <c r="T32" s="103"/>
      <c r="U32" s="111"/>
    </row>
    <row r="33" spans="1:21" ht="15" customHeight="1">
      <c r="A33" s="103" t="s">
        <v>63</v>
      </c>
      <c r="B33" s="103"/>
      <c r="C33" s="103"/>
      <c r="D33" s="435" t="str">
        <f>IF('助成金計算書 '!B54=0,"入力不要",'助成金計算書 '!B54)</f>
        <v>入力不要</v>
      </c>
      <c r="E33" s="435"/>
      <c r="F33" s="435"/>
      <c r="G33" s="435"/>
      <c r="H33" s="103"/>
      <c r="I33" s="103"/>
      <c r="J33" s="103"/>
      <c r="K33" s="103"/>
      <c r="L33" s="110" t="s">
        <v>63</v>
      </c>
      <c r="M33" s="103"/>
      <c r="N33" s="103"/>
      <c r="O33" s="438">
        <v>250000</v>
      </c>
      <c r="P33" s="438"/>
      <c r="Q33" s="438"/>
      <c r="R33" s="438"/>
      <c r="S33" s="103"/>
      <c r="T33" s="103"/>
      <c r="U33" s="111"/>
    </row>
    <row r="34" spans="1:21" ht="15" customHeight="1">
      <c r="A34" s="103"/>
      <c r="B34" s="103"/>
      <c r="C34" s="103"/>
      <c r="D34" s="103"/>
      <c r="E34" s="103"/>
      <c r="F34" s="103"/>
      <c r="G34" s="103"/>
      <c r="H34" s="103"/>
      <c r="I34" s="103"/>
      <c r="J34" s="103"/>
      <c r="K34" s="103"/>
      <c r="L34" s="110"/>
      <c r="M34" s="103"/>
      <c r="N34" s="103"/>
      <c r="O34" s="103"/>
      <c r="P34" s="103"/>
      <c r="Q34" s="103"/>
      <c r="R34" s="103"/>
      <c r="S34" s="103"/>
      <c r="T34" s="103"/>
      <c r="U34" s="111"/>
    </row>
    <row r="35" spans="1:21" ht="15" customHeight="1">
      <c r="A35" s="103" t="s">
        <v>49</v>
      </c>
      <c r="B35" s="103"/>
      <c r="C35" s="103"/>
      <c r="D35" s="103"/>
      <c r="E35" s="103"/>
      <c r="F35" s="103"/>
      <c r="G35" s="103"/>
      <c r="H35" s="103"/>
      <c r="I35" s="103"/>
      <c r="J35" s="103"/>
      <c r="K35" s="103"/>
      <c r="L35" s="110" t="s">
        <v>49</v>
      </c>
      <c r="M35" s="103"/>
      <c r="N35" s="103"/>
      <c r="O35" s="103"/>
      <c r="P35" s="103"/>
      <c r="Q35" s="103"/>
      <c r="R35" s="103"/>
      <c r="S35" s="103"/>
      <c r="T35" s="103"/>
      <c r="U35" s="111"/>
    </row>
    <row r="36" spans="1:21" ht="15" customHeight="1">
      <c r="A36" s="103"/>
      <c r="B36" s="103"/>
      <c r="C36" s="103"/>
      <c r="D36" s="103"/>
      <c r="E36" s="103"/>
      <c r="F36" s="103"/>
      <c r="G36" s="103"/>
      <c r="H36" s="103"/>
      <c r="I36" s="103"/>
      <c r="J36" s="103"/>
      <c r="K36" s="103"/>
      <c r="L36" s="110"/>
      <c r="M36" s="103"/>
      <c r="N36" s="103"/>
      <c r="O36" s="103"/>
      <c r="P36" s="103"/>
      <c r="Q36" s="103"/>
      <c r="R36" s="103"/>
      <c r="S36" s="103"/>
      <c r="T36" s="103"/>
      <c r="U36" s="111"/>
    </row>
    <row r="37" spans="1:21" ht="15" customHeight="1">
      <c r="A37" s="439" t="s">
        <v>332</v>
      </c>
      <c r="B37" s="439"/>
      <c r="C37" s="439"/>
      <c r="D37" s="439"/>
      <c r="E37" s="439"/>
      <c r="F37" s="439"/>
      <c r="G37" s="439"/>
      <c r="H37" s="439"/>
      <c r="I37" s="436"/>
      <c r="J37" s="436"/>
      <c r="K37" s="103"/>
      <c r="L37" s="432" t="s">
        <v>324</v>
      </c>
      <c r="M37" s="433"/>
      <c r="N37" s="433"/>
      <c r="O37" s="433"/>
      <c r="P37" s="433"/>
      <c r="Q37" s="433"/>
      <c r="R37" s="433"/>
      <c r="S37" s="433"/>
      <c r="T37" s="430" t="s">
        <v>152</v>
      </c>
      <c r="U37" s="431"/>
    </row>
    <row r="38" spans="1:21" ht="15" customHeight="1">
      <c r="A38" s="103"/>
      <c r="B38" s="103"/>
      <c r="C38" s="103"/>
      <c r="D38" s="112" t="s">
        <v>137</v>
      </c>
      <c r="E38" s="127"/>
      <c r="F38" s="127"/>
      <c r="G38" s="127"/>
      <c r="H38" s="127"/>
      <c r="I38" s="127"/>
      <c r="J38" s="103" t="s">
        <v>138</v>
      </c>
      <c r="K38" s="103"/>
      <c r="L38" s="110"/>
      <c r="M38" s="103"/>
      <c r="N38" s="103"/>
      <c r="O38" s="112" t="s">
        <v>137</v>
      </c>
      <c r="P38" s="140" t="s">
        <v>153</v>
      </c>
      <c r="Q38" s="140" t="s">
        <v>154</v>
      </c>
      <c r="R38" s="127"/>
      <c r="S38" s="127"/>
      <c r="T38" s="127"/>
      <c r="U38" s="111" t="s">
        <v>138</v>
      </c>
    </row>
    <row r="39" spans="1:21" ht="15" customHeight="1">
      <c r="A39" s="103"/>
      <c r="B39" s="103"/>
      <c r="C39" s="103"/>
      <c r="D39" s="103"/>
      <c r="E39" s="103"/>
      <c r="F39" s="103"/>
      <c r="G39" s="103"/>
      <c r="H39" s="103"/>
      <c r="I39" s="103"/>
      <c r="J39" s="103"/>
      <c r="K39" s="103"/>
      <c r="L39" s="110"/>
      <c r="M39" s="103"/>
      <c r="N39" s="103"/>
      <c r="O39" s="103"/>
      <c r="P39" s="103"/>
      <c r="Q39" s="103"/>
      <c r="R39" s="103"/>
      <c r="S39" s="103"/>
      <c r="T39" s="103"/>
      <c r="U39" s="111"/>
    </row>
    <row r="40" spans="1:21" ht="15" customHeight="1">
      <c r="A40" s="103"/>
      <c r="B40" s="103"/>
      <c r="C40" s="103"/>
      <c r="D40" s="103"/>
      <c r="E40" s="103"/>
      <c r="F40" s="103"/>
      <c r="G40" s="103"/>
      <c r="H40" s="103"/>
      <c r="I40" s="103"/>
      <c r="J40" s="103"/>
      <c r="K40" s="103"/>
      <c r="L40" s="110"/>
      <c r="M40" s="103"/>
      <c r="N40" s="103"/>
      <c r="O40" s="103"/>
      <c r="P40" s="103"/>
      <c r="Q40" s="103"/>
      <c r="R40" s="103"/>
      <c r="S40" s="103"/>
      <c r="T40" s="103"/>
      <c r="U40" s="111"/>
    </row>
    <row r="41" spans="1:21" ht="15" customHeight="1">
      <c r="A41" s="103" t="s">
        <v>45</v>
      </c>
      <c r="B41" s="103"/>
      <c r="C41" s="103"/>
      <c r="D41" s="103"/>
      <c r="E41" s="103"/>
      <c r="F41" s="103"/>
      <c r="G41" s="103"/>
      <c r="H41" s="103"/>
      <c r="I41" s="103"/>
      <c r="J41" s="103"/>
      <c r="K41" s="103"/>
      <c r="L41" s="110" t="s">
        <v>45</v>
      </c>
      <c r="M41" s="103"/>
      <c r="N41" s="103"/>
      <c r="O41" s="103"/>
      <c r="P41" s="103"/>
      <c r="Q41" s="103"/>
      <c r="R41" s="103"/>
      <c r="S41" s="103"/>
      <c r="T41" s="103"/>
      <c r="U41" s="111"/>
    </row>
    <row r="42" spans="1:21" ht="15" customHeight="1">
      <c r="A42" s="103" t="s">
        <v>50</v>
      </c>
      <c r="B42" s="103"/>
      <c r="C42" s="103"/>
      <c r="D42" s="103"/>
      <c r="E42" s="103"/>
      <c r="F42" s="103"/>
      <c r="G42" s="103"/>
      <c r="H42" s="103"/>
      <c r="I42" s="103"/>
      <c r="J42" s="103"/>
      <c r="K42" s="103"/>
      <c r="L42" s="110" t="s">
        <v>50</v>
      </c>
      <c r="M42" s="103"/>
      <c r="N42" s="103"/>
      <c r="O42" s="103"/>
      <c r="P42" s="103"/>
      <c r="Q42" s="103"/>
      <c r="R42" s="103"/>
      <c r="S42" s="103"/>
      <c r="T42" s="103"/>
      <c r="U42" s="111"/>
    </row>
    <row r="43" spans="1:21" ht="15" customHeight="1">
      <c r="A43" s="103" t="s">
        <v>51</v>
      </c>
      <c r="B43" s="103"/>
      <c r="C43" s="103"/>
      <c r="D43" s="103"/>
      <c r="E43" s="103"/>
      <c r="F43" s="103"/>
      <c r="G43" s="103"/>
      <c r="H43" s="103"/>
      <c r="I43" s="103"/>
      <c r="J43" s="103"/>
      <c r="K43" s="103"/>
      <c r="L43" s="110" t="s">
        <v>51</v>
      </c>
      <c r="M43" s="103"/>
      <c r="N43" s="103"/>
      <c r="O43" s="103"/>
      <c r="P43" s="103"/>
      <c r="Q43" s="103"/>
      <c r="R43" s="103"/>
      <c r="S43" s="103"/>
      <c r="T43" s="103"/>
      <c r="U43" s="111"/>
    </row>
    <row r="44" spans="1:21" ht="15" customHeight="1" thickBot="1">
      <c r="A44" s="103" t="s">
        <v>46</v>
      </c>
      <c r="B44" s="103"/>
      <c r="C44" s="103"/>
      <c r="D44" s="103"/>
      <c r="E44" s="103"/>
      <c r="F44" s="103"/>
      <c r="G44" s="103"/>
      <c r="H44" s="103"/>
      <c r="I44" s="103"/>
      <c r="J44" s="103"/>
      <c r="K44" s="103"/>
      <c r="L44" s="117" t="s">
        <v>46</v>
      </c>
      <c r="M44" s="118"/>
      <c r="N44" s="118"/>
      <c r="O44" s="118"/>
      <c r="P44" s="118"/>
      <c r="Q44" s="118"/>
      <c r="R44" s="118"/>
      <c r="S44" s="118"/>
      <c r="T44" s="118"/>
      <c r="U44" s="119"/>
    </row>
  </sheetData>
  <mergeCells count="44">
    <mergeCell ref="T37:U37"/>
    <mergeCell ref="L37:S37"/>
    <mergeCell ref="B24:J24"/>
    <mergeCell ref="B23:J23"/>
    <mergeCell ref="B22:J22"/>
    <mergeCell ref="D31:G31"/>
    <mergeCell ref="D33:G33"/>
    <mergeCell ref="I37:J37"/>
    <mergeCell ref="O31:R31"/>
    <mergeCell ref="O33:R33"/>
    <mergeCell ref="A37:H37"/>
    <mergeCell ref="A17:J17"/>
    <mergeCell ref="B27:J27"/>
    <mergeCell ref="B26:J26"/>
    <mergeCell ref="B25:J25"/>
    <mergeCell ref="L15:T16"/>
    <mergeCell ref="C19:I19"/>
    <mergeCell ref="A15:I16"/>
    <mergeCell ref="M22:U22"/>
    <mergeCell ref="M27:U27"/>
    <mergeCell ref="M26:U26"/>
    <mergeCell ref="M25:U25"/>
    <mergeCell ref="M24:U24"/>
    <mergeCell ref="M23:U23"/>
    <mergeCell ref="S11:U11"/>
    <mergeCell ref="S12:U12"/>
    <mergeCell ref="S13:U13"/>
    <mergeCell ref="L17:U17"/>
    <mergeCell ref="N19:T19"/>
    <mergeCell ref="L3:U3"/>
    <mergeCell ref="T7:U7"/>
    <mergeCell ref="R8:U8"/>
    <mergeCell ref="S9:U9"/>
    <mergeCell ref="S10:U10"/>
    <mergeCell ref="L4:U4"/>
    <mergeCell ref="A3:J3"/>
    <mergeCell ref="I7:J7"/>
    <mergeCell ref="G8:J8"/>
    <mergeCell ref="H13:J13"/>
    <mergeCell ref="H12:J12"/>
    <mergeCell ref="H11:J11"/>
    <mergeCell ref="H10:J10"/>
    <mergeCell ref="H9:J9"/>
    <mergeCell ref="A4:J4"/>
  </mergeCells>
  <phoneticPr fontId="4"/>
  <conditionalFormatting sqref="A22:A27">
    <cfRule type="expression" dxfId="378" priority="1">
      <formula>AND(($A$22=""),($A$23=""),($A$24=""),($A$25=""),($A$26=""),($A$27=""))</formula>
    </cfRule>
  </conditionalFormatting>
  <conditionalFormatting sqref="C19:I19">
    <cfRule type="cellIs" dxfId="377" priority="35" operator="equal">
      <formula>""</formula>
    </cfRule>
  </conditionalFormatting>
  <conditionalFormatting sqref="D31:G31 D33:G33">
    <cfRule type="cellIs" dxfId="376" priority="34" operator="equal">
      <formula>""</formula>
    </cfRule>
  </conditionalFormatting>
  <conditionalFormatting sqref="E38 P38">
    <cfRule type="expression" dxfId="375" priority="2247">
      <formula>AND(($E$38=""),OR(($I$37="有（1回）"),($I$37="有（2回）"),($I$37="有（3回）"),($I$37="有（4回）"),($I$37="有（5回）")))</formula>
    </cfRule>
  </conditionalFormatting>
  <conditionalFormatting sqref="F38 Q38">
    <cfRule type="expression" dxfId="374" priority="2249">
      <formula>AND(($F$38=""),OR(($I$37="有（2回）"),($I$37="有（3回）"),($I$37="有（4回）"),($I$37="有（5回）")))</formula>
    </cfRule>
  </conditionalFormatting>
  <conditionalFormatting sqref="G38 R38">
    <cfRule type="expression" dxfId="373" priority="2251">
      <formula>AND(($G$38=""),OR(($I$37="有（3回）"),($I$37="有（4回）"),($I$37="有（5回）")))</formula>
    </cfRule>
  </conditionalFormatting>
  <conditionalFormatting sqref="H38 S38">
    <cfRule type="expression" dxfId="372" priority="2253">
      <formula>AND(($H$38=""),OR(($I$37="有（4回）"),($I$37="有（5回）")))</formula>
    </cfRule>
  </conditionalFormatting>
  <conditionalFormatting sqref="I38 T38">
    <cfRule type="expression" dxfId="371" priority="2255">
      <formula>AND(($I$38=""),($I$37="有（5回）"))</formula>
    </cfRule>
  </conditionalFormatting>
  <conditionalFormatting sqref="I37:J37">
    <cfRule type="cellIs" dxfId="370" priority="12" operator="equal">
      <formula>""</formula>
    </cfRule>
  </conditionalFormatting>
  <conditionalFormatting sqref="I7:K7 G8:K8 H9:K13">
    <cfRule type="cellIs" dxfId="369" priority="36" operator="equal">
      <formula>""</formula>
    </cfRule>
  </conditionalFormatting>
  <conditionalFormatting sqref="N19:T19">
    <cfRule type="cellIs" dxfId="368" priority="10" operator="equal">
      <formula>""</formula>
    </cfRule>
  </conditionalFormatting>
  <conditionalFormatting sqref="O31:R31 O33:R33">
    <cfRule type="cellIs" dxfId="367" priority="9" operator="equal">
      <formula>""</formula>
    </cfRule>
  </conditionalFormatting>
  <conditionalFormatting sqref="T37">
    <cfRule type="cellIs" dxfId="366" priority="3" operator="equal">
      <formula>""</formula>
    </cfRule>
  </conditionalFormatting>
  <conditionalFormatting sqref="T7:U7 R8:U8 S9:U13">
    <cfRule type="cellIs" dxfId="365" priority="11" operator="equal">
      <formula>""</formula>
    </cfRule>
  </conditionalFormatting>
  <dataValidations xWindow="178" yWindow="680" count="7">
    <dataValidation type="list" allowBlank="1" showInputMessage="1" showErrorMessage="1" sqref="L22:L27" xr:uid="{8B0898B6-E3BB-4C9B-B6D8-DA1C946D8F04}">
      <formula1>"〇"</formula1>
    </dataValidation>
    <dataValidation type="list" allowBlank="1" showInputMessage="1" showErrorMessage="1" sqref="I37:J37 T37" xr:uid="{12DE52A0-B47F-4F84-A3CC-D9BE073941E7}">
      <formula1>"無,有（1回）,有（2回）,有（3回）,有（4回）,有（5回）"</formula1>
    </dataValidation>
    <dataValidation type="list" allowBlank="1" showInputMessage="1" showErrorMessage="1" sqref="E38:I38 P38:T38" xr:uid="{0F16E3A1-054F-4525-BCAB-7297EE9F53B7}">
      <formula1>"令和7年度,令和6年度,令和5年度,令和4年度,令和3年度,令和2年度,令和元年度,平成30年度,平成29年度,平成28年度,平成27年度,平成26年度,平成25年度,平成24年度,平成23年度,平成22年度,平成21年度,平成20年度"</formula1>
    </dataValidation>
    <dataValidation allowBlank="1" showInputMessage="1" showErrorMessage="1" promptTitle="！入力不要！" prompt="自動入力なので、入力しないでください。" sqref="D33:G33" xr:uid="{D5029572-C5C9-4511-B1C0-518555A1EED7}"/>
    <dataValidation type="list" allowBlank="1" showInputMessage="1" showErrorMessage="1" promptTitle="入力時の注意" prompt="最も主要なもの１つに〇をしてください。" sqref="A22:A26" xr:uid="{C41D2A69-5CC8-4881-8B95-DC35D45BFA6A}">
      <formula1>"〇"</formula1>
    </dataValidation>
    <dataValidation type="list" allowBlank="1" showInputMessage="1" showErrorMessage="1" promptTitle="入力時の注意" prompt="最も主要なもの１つに〇をしてください。また、右記内容欄を記入してください。" sqref="A27" xr:uid="{AACF3BD8-B90F-4DE1-A088-94D1A15F9209}">
      <formula1>"〇"</formula1>
    </dataValidation>
    <dataValidation type="date" allowBlank="1" showInputMessage="1" showErrorMessage="1" errorTitle="助成期間外" error="～令和8年2月27日までの日付を入れてください。" promptTitle="入力時の注意" prompt="入力方法：西暦/月/日_x000a_例：2026/2/27" sqref="D31:G31" xr:uid="{0E3C4A02-322E-4CD1-8998-974F976D5A67}">
      <formula1>45748</formula1>
      <formula2>46080</formula2>
    </dataValidation>
  </dataValidations>
  <hyperlinks>
    <hyperlink ref="S10" r:id="rId1" xr:uid="{7476CD9B-C440-4FAD-815C-1022719BEB4E}"/>
  </hyperlinks>
  <pageMargins left="0.7" right="0.7" top="0.75" bottom="0.75" header="0.3" footer="0.3"/>
  <pageSetup paperSize="9" scale="99" fitToHeight="0" orientation="portrait" horizontalDpi="300" verticalDpi="3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1A759-40BC-47B1-8B71-7DE2BCAEEB75}">
  <sheetPr>
    <pageSetUpPr fitToPage="1"/>
  </sheetPr>
  <dimension ref="A1:S49"/>
  <sheetViews>
    <sheetView view="pageBreakPreview" zoomScale="85" zoomScaleNormal="100" zoomScaleSheetLayoutView="85" workbookViewId="0">
      <selection activeCell="E45" sqref="E45"/>
    </sheetView>
  </sheetViews>
  <sheetFormatPr defaultRowHeight="13.5"/>
  <cols>
    <col min="1" max="1" width="15.5" customWidth="1"/>
    <col min="11" max="11" width="15.5" customWidth="1"/>
  </cols>
  <sheetData>
    <row r="1" spans="1:19" s="134" customFormat="1">
      <c r="A1" s="441" t="s">
        <v>72</v>
      </c>
      <c r="B1" s="441"/>
      <c r="C1" s="441"/>
      <c r="D1" s="441"/>
      <c r="E1" s="441"/>
      <c r="F1" s="441"/>
      <c r="G1" s="441"/>
      <c r="H1" s="441"/>
      <c r="I1" s="441"/>
      <c r="K1" s="441" t="s">
        <v>72</v>
      </c>
      <c r="L1" s="441"/>
      <c r="M1" s="441"/>
      <c r="N1" s="441"/>
      <c r="O1" s="441"/>
      <c r="P1" s="441"/>
      <c r="Q1" s="441"/>
      <c r="R1" s="441"/>
      <c r="S1" s="441"/>
    </row>
    <row r="2" spans="1:19" s="134" customFormat="1" ht="19.5" thickBot="1">
      <c r="A2" s="442" t="s">
        <v>74</v>
      </c>
      <c r="B2" s="442"/>
      <c r="C2" s="442"/>
      <c r="D2" s="442"/>
      <c r="E2" s="442"/>
      <c r="F2" s="442"/>
      <c r="G2" s="442"/>
      <c r="H2" s="442"/>
      <c r="I2" s="442"/>
      <c r="K2" s="442" t="s">
        <v>74</v>
      </c>
      <c r="L2" s="442"/>
      <c r="M2" s="442"/>
      <c r="N2" s="442"/>
      <c r="O2" s="442"/>
      <c r="P2" s="442"/>
      <c r="Q2" s="442"/>
      <c r="R2" s="442"/>
      <c r="S2" s="442"/>
    </row>
    <row r="3" spans="1:19" s="134" customFormat="1" ht="20.100000000000001" customHeight="1">
      <c r="A3" s="443" t="s">
        <v>310</v>
      </c>
      <c r="B3" s="444"/>
      <c r="C3" s="444"/>
      <c r="D3" s="444"/>
      <c r="E3" s="445"/>
      <c r="F3" s="128"/>
      <c r="G3" s="120"/>
      <c r="H3" s="120"/>
      <c r="I3" s="121"/>
      <c r="K3" s="443" t="s">
        <v>98</v>
      </c>
      <c r="L3" s="444"/>
      <c r="M3" s="444"/>
      <c r="N3" s="444"/>
      <c r="O3" s="445"/>
      <c r="P3" s="128"/>
      <c r="Q3" s="120"/>
      <c r="R3" s="174" t="s">
        <v>140</v>
      </c>
      <c r="S3" s="121"/>
    </row>
    <row r="4" spans="1:19" s="134" customFormat="1" ht="39.950000000000003" customHeight="1">
      <c r="A4" s="446"/>
      <c r="B4" s="447"/>
      <c r="C4" s="447"/>
      <c r="D4" s="447"/>
      <c r="E4" s="448"/>
      <c r="F4" s="151" t="s">
        <v>87</v>
      </c>
      <c r="G4" s="152" t="s">
        <v>88</v>
      </c>
      <c r="H4" s="152" t="s">
        <v>89</v>
      </c>
      <c r="I4" s="153" t="s">
        <v>90</v>
      </c>
      <c r="K4" s="446"/>
      <c r="L4" s="447"/>
      <c r="M4" s="447"/>
      <c r="N4" s="447"/>
      <c r="O4" s="448"/>
      <c r="P4" s="151" t="s">
        <v>87</v>
      </c>
      <c r="Q4" s="152" t="s">
        <v>88</v>
      </c>
      <c r="R4" s="152" t="s">
        <v>89</v>
      </c>
      <c r="S4" s="153" t="s">
        <v>90</v>
      </c>
    </row>
    <row r="5" spans="1:19" s="134" customFormat="1" ht="50.1" customHeight="1">
      <c r="A5" s="440" t="s">
        <v>64</v>
      </c>
      <c r="B5" s="422"/>
      <c r="C5" s="422"/>
      <c r="D5" s="422"/>
      <c r="E5" s="422"/>
      <c r="F5" s="143" t="s">
        <v>91</v>
      </c>
      <c r="G5" s="141" t="s">
        <v>92</v>
      </c>
      <c r="H5" s="141" t="s">
        <v>92</v>
      </c>
      <c r="I5" s="142" t="s">
        <v>92</v>
      </c>
      <c r="K5" s="440" t="s">
        <v>64</v>
      </c>
      <c r="L5" s="422"/>
      <c r="M5" s="422"/>
      <c r="N5" s="422"/>
      <c r="O5" s="422"/>
      <c r="P5" s="143" t="s">
        <v>91</v>
      </c>
      <c r="Q5" s="141" t="s">
        <v>92</v>
      </c>
      <c r="R5" s="141" t="s">
        <v>92</v>
      </c>
      <c r="S5" s="142" t="s">
        <v>92</v>
      </c>
    </row>
    <row r="6" spans="1:19" ht="50.1" customHeight="1">
      <c r="A6" s="440" t="s">
        <v>65</v>
      </c>
      <c r="B6" s="422"/>
      <c r="C6" s="422"/>
      <c r="D6" s="422"/>
      <c r="E6" s="422"/>
      <c r="F6" s="143" t="s">
        <v>91</v>
      </c>
      <c r="G6" s="141" t="s">
        <v>91</v>
      </c>
      <c r="H6" s="141" t="s">
        <v>93</v>
      </c>
      <c r="I6" s="142" t="s">
        <v>93</v>
      </c>
      <c r="K6" s="440" t="s">
        <v>65</v>
      </c>
      <c r="L6" s="422"/>
      <c r="M6" s="422"/>
      <c r="N6" s="422"/>
      <c r="O6" s="422"/>
      <c r="P6" s="143" t="s">
        <v>91</v>
      </c>
      <c r="Q6" s="141" t="s">
        <v>91</v>
      </c>
      <c r="R6" s="141" t="s">
        <v>93</v>
      </c>
      <c r="S6" s="142" t="s">
        <v>93</v>
      </c>
    </row>
    <row r="7" spans="1:19" ht="50.1" customHeight="1">
      <c r="A7" s="440" t="s">
        <v>66</v>
      </c>
      <c r="B7" s="422"/>
      <c r="C7" s="422"/>
      <c r="D7" s="422"/>
      <c r="E7" s="422"/>
      <c r="F7" s="143" t="s">
        <v>91</v>
      </c>
      <c r="G7" s="141" t="s">
        <v>91</v>
      </c>
      <c r="H7" s="141" t="s">
        <v>94</v>
      </c>
      <c r="I7" s="142" t="s">
        <v>94</v>
      </c>
      <c r="K7" s="440" t="s">
        <v>66</v>
      </c>
      <c r="L7" s="422"/>
      <c r="M7" s="422"/>
      <c r="N7" s="422"/>
      <c r="O7" s="422"/>
      <c r="P7" s="143" t="s">
        <v>91</v>
      </c>
      <c r="Q7" s="141" t="s">
        <v>91</v>
      </c>
      <c r="R7" s="141" t="s">
        <v>94</v>
      </c>
      <c r="S7" s="142" t="s">
        <v>94</v>
      </c>
    </row>
    <row r="8" spans="1:19" ht="50.1" customHeight="1">
      <c r="A8" s="440" t="s">
        <v>67</v>
      </c>
      <c r="B8" s="422"/>
      <c r="C8" s="422"/>
      <c r="D8" s="422"/>
      <c r="E8" s="422"/>
      <c r="F8" s="143" t="s">
        <v>91</v>
      </c>
      <c r="G8" s="141" t="s">
        <v>91</v>
      </c>
      <c r="H8" s="141" t="s">
        <v>95</v>
      </c>
      <c r="I8" s="142" t="s">
        <v>95</v>
      </c>
      <c r="K8" s="440" t="s">
        <v>67</v>
      </c>
      <c r="L8" s="422"/>
      <c r="M8" s="422"/>
      <c r="N8" s="422"/>
      <c r="O8" s="422"/>
      <c r="P8" s="143" t="s">
        <v>91</v>
      </c>
      <c r="Q8" s="141" t="s">
        <v>91</v>
      </c>
      <c r="R8" s="141" t="s">
        <v>95</v>
      </c>
      <c r="S8" s="142" t="s">
        <v>95</v>
      </c>
    </row>
    <row r="9" spans="1:19" ht="50.1" customHeight="1">
      <c r="A9" s="440" t="s">
        <v>68</v>
      </c>
      <c r="B9" s="422"/>
      <c r="C9" s="422"/>
      <c r="D9" s="422"/>
      <c r="E9" s="422"/>
      <c r="F9" s="143" t="s">
        <v>91</v>
      </c>
      <c r="G9" s="141" t="s">
        <v>91</v>
      </c>
      <c r="H9" s="141" t="s">
        <v>95</v>
      </c>
      <c r="I9" s="142" t="s">
        <v>95</v>
      </c>
      <c r="K9" s="440" t="s">
        <v>68</v>
      </c>
      <c r="L9" s="422"/>
      <c r="M9" s="422"/>
      <c r="N9" s="422"/>
      <c r="O9" s="422"/>
      <c r="P9" s="143" t="s">
        <v>91</v>
      </c>
      <c r="Q9" s="141" t="s">
        <v>91</v>
      </c>
      <c r="R9" s="141" t="s">
        <v>95</v>
      </c>
      <c r="S9" s="142" t="s">
        <v>95</v>
      </c>
    </row>
    <row r="10" spans="1:19" ht="50.1" customHeight="1">
      <c r="A10" s="440" t="s">
        <v>69</v>
      </c>
      <c r="B10" s="422"/>
      <c r="C10" s="422"/>
      <c r="D10" s="422"/>
      <c r="E10" s="422"/>
      <c r="F10" s="143" t="s">
        <v>91</v>
      </c>
      <c r="G10" s="141" t="s">
        <v>91</v>
      </c>
      <c r="H10" s="141" t="s">
        <v>96</v>
      </c>
      <c r="I10" s="142" t="s">
        <v>96</v>
      </c>
      <c r="K10" s="440" t="s">
        <v>69</v>
      </c>
      <c r="L10" s="422"/>
      <c r="M10" s="422"/>
      <c r="N10" s="422"/>
      <c r="O10" s="422"/>
      <c r="P10" s="143" t="s">
        <v>91</v>
      </c>
      <c r="Q10" s="141" t="s">
        <v>91</v>
      </c>
      <c r="R10" s="141" t="s">
        <v>96</v>
      </c>
      <c r="S10" s="142" t="s">
        <v>96</v>
      </c>
    </row>
    <row r="11" spans="1:19" ht="50.1" customHeight="1">
      <c r="A11" s="440" t="s">
        <v>70</v>
      </c>
      <c r="B11" s="422"/>
      <c r="C11" s="422"/>
      <c r="D11" s="422"/>
      <c r="E11" s="422"/>
      <c r="F11" s="143" t="s">
        <v>91</v>
      </c>
      <c r="G11" s="141" t="s">
        <v>91</v>
      </c>
      <c r="H11" s="141" t="s">
        <v>96</v>
      </c>
      <c r="I11" s="142" t="s">
        <v>96</v>
      </c>
      <c r="K11" s="440" t="s">
        <v>70</v>
      </c>
      <c r="L11" s="422"/>
      <c r="M11" s="422"/>
      <c r="N11" s="422"/>
      <c r="O11" s="422"/>
      <c r="P11" s="143" t="s">
        <v>91</v>
      </c>
      <c r="Q11" s="141" t="s">
        <v>91</v>
      </c>
      <c r="R11" s="141" t="s">
        <v>96</v>
      </c>
      <c r="S11" s="142" t="s">
        <v>96</v>
      </c>
    </row>
    <row r="12" spans="1:19" ht="50.1" customHeight="1" thickBot="1">
      <c r="A12" s="449" t="s">
        <v>71</v>
      </c>
      <c r="B12" s="450"/>
      <c r="C12" s="450"/>
      <c r="D12" s="450"/>
      <c r="E12" s="450"/>
      <c r="F12" s="146" t="s">
        <v>91</v>
      </c>
      <c r="G12" s="122" t="s">
        <v>91</v>
      </c>
      <c r="H12" s="122" t="s">
        <v>95</v>
      </c>
      <c r="I12" s="123" t="s">
        <v>95</v>
      </c>
      <c r="K12" s="449" t="s">
        <v>71</v>
      </c>
      <c r="L12" s="450"/>
      <c r="M12" s="450"/>
      <c r="N12" s="450"/>
      <c r="O12" s="450"/>
      <c r="P12" s="146" t="s">
        <v>91</v>
      </c>
      <c r="Q12" s="122" t="s">
        <v>91</v>
      </c>
      <c r="R12" s="122" t="s">
        <v>95</v>
      </c>
      <c r="S12" s="123" t="s">
        <v>95</v>
      </c>
    </row>
    <row r="13" spans="1:19" ht="20.100000000000001" customHeight="1">
      <c r="A13" s="451" t="s">
        <v>97</v>
      </c>
      <c r="B13" s="452"/>
      <c r="C13" s="452"/>
      <c r="D13" s="452"/>
      <c r="E13" s="452"/>
      <c r="F13" s="452"/>
      <c r="G13" s="452"/>
      <c r="H13" s="452"/>
      <c r="I13" s="452"/>
      <c r="K13" s="451" t="s">
        <v>97</v>
      </c>
      <c r="L13" s="452"/>
      <c r="M13" s="452"/>
      <c r="N13" s="452"/>
      <c r="O13" s="452"/>
      <c r="P13" s="452"/>
      <c r="Q13" s="452"/>
      <c r="R13" s="452"/>
      <c r="S13" s="452"/>
    </row>
    <row r="14" spans="1:19" ht="20.100000000000001" customHeight="1">
      <c r="A14" s="452"/>
      <c r="B14" s="452"/>
      <c r="C14" s="452"/>
      <c r="D14" s="452"/>
      <c r="E14" s="452"/>
      <c r="F14" s="452"/>
      <c r="G14" s="452"/>
      <c r="H14" s="452"/>
      <c r="I14" s="452"/>
      <c r="K14" s="452"/>
      <c r="L14" s="452"/>
      <c r="M14" s="452"/>
      <c r="N14" s="452"/>
      <c r="O14" s="452"/>
      <c r="P14" s="452"/>
      <c r="Q14" s="452"/>
      <c r="R14" s="452"/>
      <c r="S14" s="452"/>
    </row>
    <row r="15" spans="1:19" ht="20.100000000000001" customHeight="1">
      <c r="A15" s="452"/>
      <c r="B15" s="452"/>
      <c r="C15" s="452"/>
      <c r="D15" s="452"/>
      <c r="E15" s="452"/>
      <c r="F15" s="452"/>
      <c r="G15" s="452"/>
      <c r="H15" s="452"/>
      <c r="I15" s="452"/>
      <c r="K15" s="452"/>
      <c r="L15" s="452"/>
      <c r="M15" s="452"/>
      <c r="N15" s="452"/>
      <c r="O15" s="452"/>
      <c r="P15" s="452"/>
      <c r="Q15" s="452"/>
      <c r="R15" s="452"/>
      <c r="S15" s="452"/>
    </row>
    <row r="16" spans="1:19" ht="20.100000000000001" customHeight="1">
      <c r="A16" s="452"/>
      <c r="B16" s="452"/>
      <c r="C16" s="452"/>
      <c r="D16" s="452"/>
      <c r="E16" s="452"/>
      <c r="F16" s="452"/>
      <c r="G16" s="452"/>
      <c r="H16" s="452"/>
      <c r="I16" s="452"/>
      <c r="K16" s="452"/>
      <c r="L16" s="452"/>
      <c r="M16" s="452"/>
      <c r="N16" s="452"/>
      <c r="O16" s="452"/>
      <c r="P16" s="452"/>
      <c r="Q16" s="452"/>
      <c r="R16" s="452"/>
      <c r="S16" s="452"/>
    </row>
    <row r="17" spans="1:19" ht="20.100000000000001" customHeight="1">
      <c r="A17" s="452"/>
      <c r="B17" s="452"/>
      <c r="C17" s="452"/>
      <c r="D17" s="452"/>
      <c r="E17" s="452"/>
      <c r="F17" s="452"/>
      <c r="G17" s="452"/>
      <c r="H17" s="452"/>
      <c r="I17" s="452"/>
      <c r="K17" s="452"/>
      <c r="L17" s="452"/>
      <c r="M17" s="452"/>
      <c r="N17" s="452"/>
      <c r="O17" s="452"/>
      <c r="P17" s="452"/>
      <c r="Q17" s="452"/>
      <c r="R17" s="452"/>
      <c r="S17" s="452"/>
    </row>
    <row r="18" spans="1:19" ht="20.100000000000001" customHeight="1">
      <c r="A18" t="s">
        <v>72</v>
      </c>
      <c r="K18" s="147" t="s">
        <v>72</v>
      </c>
      <c r="L18" s="147"/>
      <c r="M18" s="147"/>
      <c r="N18" s="147"/>
      <c r="O18" s="147"/>
      <c r="P18" s="147"/>
      <c r="Q18" s="147"/>
      <c r="R18" s="147"/>
      <c r="S18" s="147"/>
    </row>
    <row r="19" spans="1:19" ht="20.100000000000001" customHeight="1">
      <c r="A19" s="453" t="s">
        <v>74</v>
      </c>
      <c r="B19" s="453"/>
      <c r="C19" s="453"/>
      <c r="D19" s="453"/>
      <c r="E19" s="453"/>
      <c r="F19" s="453"/>
      <c r="G19" s="453"/>
      <c r="H19" s="453"/>
      <c r="I19" s="453"/>
      <c r="K19" s="453" t="s">
        <v>74</v>
      </c>
      <c r="L19" s="453"/>
      <c r="M19" s="453"/>
      <c r="N19" s="453"/>
      <c r="O19" s="453"/>
      <c r="P19" s="453"/>
      <c r="Q19" s="453"/>
      <c r="R19" s="453"/>
      <c r="S19" s="453"/>
    </row>
    <row r="20" spans="1:19" ht="20.100000000000001" customHeight="1" thickBot="1">
      <c r="A20" s="28" t="s">
        <v>73</v>
      </c>
      <c r="K20" s="28" t="s">
        <v>73</v>
      </c>
      <c r="L20" s="147"/>
      <c r="M20" s="147"/>
      <c r="N20" s="147"/>
      <c r="O20" s="147"/>
      <c r="P20" s="147"/>
      <c r="Q20" s="147"/>
      <c r="R20" s="147"/>
      <c r="S20" s="147"/>
    </row>
    <row r="21" spans="1:19" ht="20.100000000000001" customHeight="1">
      <c r="A21" s="105" t="s">
        <v>79</v>
      </c>
      <c r="B21" s="456" t="str">
        <f>IF(交付申請書!H11=0,"入力不要",交付申請書!H11)</f>
        <v>入力不要</v>
      </c>
      <c r="C21" s="456"/>
      <c r="D21" s="456"/>
      <c r="E21" s="456"/>
      <c r="F21" s="456"/>
      <c r="G21" s="456"/>
      <c r="H21" s="456"/>
      <c r="I21" s="457"/>
      <c r="K21" s="105" t="s">
        <v>79</v>
      </c>
      <c r="L21" s="479" t="s">
        <v>148</v>
      </c>
      <c r="M21" s="479"/>
      <c r="N21" s="479"/>
      <c r="O21" s="479"/>
      <c r="P21" s="479"/>
      <c r="Q21" s="479"/>
      <c r="R21" s="479"/>
      <c r="S21" s="480"/>
    </row>
    <row r="22" spans="1:19" ht="20.100000000000001" customHeight="1">
      <c r="A22" s="460" t="s">
        <v>80</v>
      </c>
      <c r="B22" s="458" t="str">
        <f>IF(交付申請書!G8=0,"入力不要",交付申請書!G8)</f>
        <v>入力不要</v>
      </c>
      <c r="C22" s="458"/>
      <c r="D22" s="458"/>
      <c r="E22" s="458"/>
      <c r="F22" s="106" t="s">
        <v>99</v>
      </c>
      <c r="G22" s="458" t="str">
        <f>IF(交付申請書!H9=0,"入力不要",交付申請書!H9)</f>
        <v>入力不要</v>
      </c>
      <c r="H22" s="458"/>
      <c r="I22" s="459"/>
      <c r="K22" s="460" t="s">
        <v>80</v>
      </c>
      <c r="L22" s="481" t="s">
        <v>167</v>
      </c>
      <c r="M22" s="481"/>
      <c r="N22" s="481"/>
      <c r="O22" s="481"/>
      <c r="P22" s="106" t="s">
        <v>99</v>
      </c>
      <c r="Q22" s="481" t="s">
        <v>146</v>
      </c>
      <c r="R22" s="481"/>
      <c r="S22" s="482"/>
    </row>
    <row r="23" spans="1:19" ht="20.100000000000001" customHeight="1">
      <c r="A23" s="460"/>
      <c r="B23" s="458"/>
      <c r="C23" s="458"/>
      <c r="D23" s="458"/>
      <c r="E23" s="458"/>
      <c r="F23" s="106" t="s">
        <v>100</v>
      </c>
      <c r="G23" s="458"/>
      <c r="H23" s="458"/>
      <c r="I23" s="459"/>
      <c r="K23" s="460"/>
      <c r="L23" s="481"/>
      <c r="M23" s="481"/>
      <c r="N23" s="481"/>
      <c r="O23" s="481"/>
      <c r="P23" s="106" t="s">
        <v>100</v>
      </c>
      <c r="Q23" s="483" t="s">
        <v>146</v>
      </c>
      <c r="R23" s="483"/>
      <c r="S23" s="484"/>
    </row>
    <row r="24" spans="1:19" ht="20.100000000000001" customHeight="1">
      <c r="A24" s="460"/>
      <c r="B24" s="458"/>
      <c r="C24" s="458"/>
      <c r="D24" s="458"/>
      <c r="E24" s="458"/>
      <c r="F24" s="106" t="s">
        <v>101</v>
      </c>
      <c r="G24" s="458"/>
      <c r="H24" s="458"/>
      <c r="I24" s="459"/>
      <c r="K24" s="460"/>
      <c r="L24" s="481"/>
      <c r="M24" s="481"/>
      <c r="N24" s="481"/>
      <c r="O24" s="481"/>
      <c r="P24" s="106" t="s">
        <v>101</v>
      </c>
      <c r="Q24" s="485" t="s">
        <v>168</v>
      </c>
      <c r="R24" s="483"/>
      <c r="S24" s="484"/>
    </row>
    <row r="25" spans="1:19" ht="20.100000000000001" customHeight="1">
      <c r="A25" s="144" t="s">
        <v>81</v>
      </c>
      <c r="B25" s="458" t="str">
        <f>IF(交付申請書!H13=0,"入力不要",交付申請書!H13)</f>
        <v>入力不要</v>
      </c>
      <c r="C25" s="458"/>
      <c r="D25" s="458"/>
      <c r="E25" s="458"/>
      <c r="F25" s="106" t="s">
        <v>102</v>
      </c>
      <c r="G25" s="458" t="str">
        <f>IF(交付申請書!H12=0,"入力不要",交付申請書!H12)</f>
        <v>入力不要</v>
      </c>
      <c r="H25" s="458"/>
      <c r="I25" s="459"/>
      <c r="K25" s="144" t="s">
        <v>81</v>
      </c>
      <c r="L25" s="481" t="s">
        <v>150</v>
      </c>
      <c r="M25" s="481"/>
      <c r="N25" s="481"/>
      <c r="O25" s="481"/>
      <c r="P25" s="106" t="s">
        <v>102</v>
      </c>
      <c r="Q25" s="481" t="s">
        <v>159</v>
      </c>
      <c r="R25" s="481"/>
      <c r="S25" s="482"/>
    </row>
    <row r="26" spans="1:19" ht="20.100000000000001" customHeight="1">
      <c r="A26" s="461" t="s">
        <v>309</v>
      </c>
      <c r="B26" s="145" t="s">
        <v>103</v>
      </c>
      <c r="C26" s="458"/>
      <c r="D26" s="458"/>
      <c r="E26" s="458"/>
      <c r="F26" s="106" t="s">
        <v>102</v>
      </c>
      <c r="G26" s="458"/>
      <c r="H26" s="458"/>
      <c r="I26" s="459"/>
      <c r="K26" s="461" t="s">
        <v>309</v>
      </c>
      <c r="L26" s="145" t="s">
        <v>103</v>
      </c>
      <c r="M26" s="481" t="s">
        <v>169</v>
      </c>
      <c r="N26" s="481"/>
      <c r="O26" s="481"/>
      <c r="P26" s="106" t="s">
        <v>102</v>
      </c>
      <c r="Q26" s="481" t="s">
        <v>170</v>
      </c>
      <c r="R26" s="481"/>
      <c r="S26" s="482"/>
    </row>
    <row r="27" spans="1:19" ht="20.100000000000001" customHeight="1">
      <c r="A27" s="462"/>
      <c r="B27" s="145" t="s">
        <v>104</v>
      </c>
      <c r="C27" s="458"/>
      <c r="D27" s="458"/>
      <c r="E27" s="458"/>
      <c r="F27" s="458"/>
      <c r="G27" s="458"/>
      <c r="H27" s="458"/>
      <c r="I27" s="459"/>
      <c r="K27" s="462"/>
      <c r="L27" s="145" t="s">
        <v>104</v>
      </c>
      <c r="M27" s="481" t="s">
        <v>171</v>
      </c>
      <c r="N27" s="481"/>
      <c r="O27" s="481"/>
      <c r="P27" s="481"/>
      <c r="Q27" s="481"/>
      <c r="R27" s="481"/>
      <c r="S27" s="482"/>
    </row>
    <row r="28" spans="1:19" ht="20.100000000000001" customHeight="1">
      <c r="A28" s="462"/>
      <c r="B28" s="145" t="s">
        <v>99</v>
      </c>
      <c r="C28" s="458"/>
      <c r="D28" s="458"/>
      <c r="E28" s="458"/>
      <c r="F28" s="458"/>
      <c r="G28" s="458"/>
      <c r="H28" s="458"/>
      <c r="I28" s="459"/>
      <c r="K28" s="462"/>
      <c r="L28" s="145" t="s">
        <v>99</v>
      </c>
      <c r="M28" s="483" t="s">
        <v>172</v>
      </c>
      <c r="N28" s="483"/>
      <c r="O28" s="483"/>
      <c r="P28" s="483"/>
      <c r="Q28" s="483"/>
      <c r="R28" s="483"/>
      <c r="S28" s="484"/>
    </row>
    <row r="29" spans="1:19" ht="20.100000000000001" customHeight="1">
      <c r="A29" s="463"/>
      <c r="B29" s="145" t="s">
        <v>105</v>
      </c>
      <c r="C29" s="468"/>
      <c r="D29" s="458"/>
      <c r="E29" s="458"/>
      <c r="F29" s="458"/>
      <c r="G29" s="458"/>
      <c r="H29" s="458"/>
      <c r="I29" s="459"/>
      <c r="K29" s="463"/>
      <c r="L29" s="145" t="s">
        <v>105</v>
      </c>
      <c r="M29" s="485" t="s">
        <v>173</v>
      </c>
      <c r="N29" s="483"/>
      <c r="O29" s="483"/>
      <c r="P29" s="483"/>
      <c r="Q29" s="483"/>
      <c r="R29" s="483"/>
      <c r="S29" s="484"/>
    </row>
    <row r="30" spans="1:19" ht="20.100000000000001" customHeight="1">
      <c r="A30" s="460" t="s">
        <v>82</v>
      </c>
      <c r="B30" s="464" t="str">
        <f>IF(SUM(H30:I32)=0,"入力不要",SUM(H30:I32))</f>
        <v>入力不要</v>
      </c>
      <c r="C30" s="464"/>
      <c r="D30" s="464"/>
      <c r="E30" s="466" t="s">
        <v>107</v>
      </c>
      <c r="F30" s="467" t="s">
        <v>106</v>
      </c>
      <c r="G30" s="467"/>
      <c r="H30" s="464" t="str" cm="1">
        <f t="array" ref="H30">_xlfn.IFS(F3&lt;&gt;"",1,('会員名簿（5万円申請の場合は不要）'!I25)=0,"入力不要",('会員名簿（5万円申請の場合は不要）'!I25)&gt;=1,('会員名簿（5万円申請の場合は不要）'!I25))</f>
        <v>入力不要</v>
      </c>
      <c r="I30" s="465"/>
      <c r="K30" s="460" t="s">
        <v>82</v>
      </c>
      <c r="L30" s="488">
        <v>20</v>
      </c>
      <c r="M30" s="488"/>
      <c r="N30" s="488"/>
      <c r="O30" s="466" t="s">
        <v>107</v>
      </c>
      <c r="P30" s="467" t="s">
        <v>106</v>
      </c>
      <c r="Q30" s="467"/>
      <c r="R30" s="488">
        <v>12</v>
      </c>
      <c r="S30" s="489"/>
    </row>
    <row r="31" spans="1:19" ht="20.100000000000001" customHeight="1">
      <c r="A31" s="460"/>
      <c r="B31" s="464"/>
      <c r="C31" s="464"/>
      <c r="D31" s="464"/>
      <c r="E31" s="466"/>
      <c r="F31" s="467" t="s">
        <v>108</v>
      </c>
      <c r="G31" s="467"/>
      <c r="H31" s="464" t="str">
        <f>IF('会員名簿（5万円申請の場合は不要）'!J25=0,"入力不要",'会員名簿（5万円申請の場合は不要）'!J25)</f>
        <v>入力不要</v>
      </c>
      <c r="I31" s="465"/>
      <c r="K31" s="460"/>
      <c r="L31" s="488"/>
      <c r="M31" s="488"/>
      <c r="N31" s="488"/>
      <c r="O31" s="466"/>
      <c r="P31" s="467" t="s">
        <v>108</v>
      </c>
      <c r="Q31" s="467"/>
      <c r="R31" s="488">
        <v>3</v>
      </c>
      <c r="S31" s="489"/>
    </row>
    <row r="32" spans="1:19" ht="20.100000000000001" customHeight="1">
      <c r="A32" s="460"/>
      <c r="B32" s="464"/>
      <c r="C32" s="464"/>
      <c r="D32" s="464"/>
      <c r="E32" s="466"/>
      <c r="F32" s="466" t="s">
        <v>117</v>
      </c>
      <c r="G32" s="466"/>
      <c r="H32" s="464" t="str">
        <f>IF('会員名簿（5万円申請の場合は不要）'!K25=0,"入力不要",'会員名簿（5万円申請の場合は不要）'!K25)</f>
        <v>入力不要</v>
      </c>
      <c r="I32" s="465"/>
      <c r="K32" s="460"/>
      <c r="L32" s="488"/>
      <c r="M32" s="488"/>
      <c r="N32" s="488"/>
      <c r="O32" s="466"/>
      <c r="P32" s="466" t="s">
        <v>117</v>
      </c>
      <c r="Q32" s="466"/>
      <c r="R32" s="488">
        <v>5</v>
      </c>
      <c r="S32" s="489"/>
    </row>
    <row r="33" spans="1:19" ht="20.100000000000001" customHeight="1">
      <c r="A33" s="144" t="s">
        <v>83</v>
      </c>
      <c r="B33" s="478"/>
      <c r="C33" s="478"/>
      <c r="D33" s="478"/>
      <c r="E33" s="466" t="s">
        <v>109</v>
      </c>
      <c r="F33" s="466"/>
      <c r="G33" s="478"/>
      <c r="H33" s="478"/>
      <c r="I33" s="478"/>
      <c r="K33" s="144" t="s">
        <v>83</v>
      </c>
      <c r="L33" s="486">
        <v>42461</v>
      </c>
      <c r="M33" s="486"/>
      <c r="N33" s="486"/>
      <c r="O33" s="466" t="s">
        <v>109</v>
      </c>
      <c r="P33" s="466"/>
      <c r="Q33" s="486">
        <v>42583</v>
      </c>
      <c r="R33" s="486"/>
      <c r="S33" s="486"/>
    </row>
    <row r="34" spans="1:19" ht="20.100000000000001" customHeight="1">
      <c r="A34" s="460" t="s">
        <v>84</v>
      </c>
      <c r="B34" s="454"/>
      <c r="C34" s="454"/>
      <c r="D34" s="454"/>
      <c r="E34" s="454"/>
      <c r="F34" s="454"/>
      <c r="G34" s="454"/>
      <c r="H34" s="454"/>
      <c r="I34" s="455"/>
      <c r="K34" s="460" t="s">
        <v>84</v>
      </c>
      <c r="L34" s="487" t="s">
        <v>174</v>
      </c>
      <c r="M34" s="483"/>
      <c r="N34" s="483"/>
      <c r="O34" s="483"/>
      <c r="P34" s="483"/>
      <c r="Q34" s="483"/>
      <c r="R34" s="483"/>
      <c r="S34" s="484"/>
    </row>
    <row r="35" spans="1:19" s="134" customFormat="1" ht="20.100000000000001" customHeight="1">
      <c r="A35" s="460"/>
      <c r="B35" s="454"/>
      <c r="C35" s="454"/>
      <c r="D35" s="454"/>
      <c r="E35" s="454"/>
      <c r="F35" s="454"/>
      <c r="G35" s="454"/>
      <c r="H35" s="454"/>
      <c r="I35" s="455"/>
      <c r="K35" s="460"/>
      <c r="L35" s="483"/>
      <c r="M35" s="483"/>
      <c r="N35" s="483"/>
      <c r="O35" s="483"/>
      <c r="P35" s="483"/>
      <c r="Q35" s="483"/>
      <c r="R35" s="483"/>
      <c r="S35" s="484"/>
    </row>
    <row r="36" spans="1:19" ht="20.100000000000001" customHeight="1">
      <c r="A36" s="460"/>
      <c r="B36" s="454"/>
      <c r="C36" s="454"/>
      <c r="D36" s="454"/>
      <c r="E36" s="454"/>
      <c r="F36" s="454"/>
      <c r="G36" s="454"/>
      <c r="H36" s="454"/>
      <c r="I36" s="455"/>
      <c r="K36" s="460"/>
      <c r="L36" s="483"/>
      <c r="M36" s="483"/>
      <c r="N36" s="483"/>
      <c r="O36" s="483"/>
      <c r="P36" s="483"/>
      <c r="Q36" s="483"/>
      <c r="R36" s="483"/>
      <c r="S36" s="484"/>
    </row>
    <row r="37" spans="1:19" ht="20.100000000000001" customHeight="1">
      <c r="A37" s="460"/>
      <c r="B37" s="454"/>
      <c r="C37" s="454"/>
      <c r="D37" s="454"/>
      <c r="E37" s="454"/>
      <c r="F37" s="454"/>
      <c r="G37" s="454"/>
      <c r="H37" s="454"/>
      <c r="I37" s="455"/>
      <c r="K37" s="460"/>
      <c r="L37" s="483"/>
      <c r="M37" s="483"/>
      <c r="N37" s="483"/>
      <c r="O37" s="483"/>
      <c r="P37" s="483"/>
      <c r="Q37" s="483"/>
      <c r="R37" s="483"/>
      <c r="S37" s="484"/>
    </row>
    <row r="38" spans="1:19" ht="20.100000000000001" customHeight="1">
      <c r="A38" s="460"/>
      <c r="B38" s="454"/>
      <c r="C38" s="454"/>
      <c r="D38" s="454"/>
      <c r="E38" s="454"/>
      <c r="F38" s="454"/>
      <c r="G38" s="454"/>
      <c r="H38" s="454"/>
      <c r="I38" s="455"/>
      <c r="K38" s="460"/>
      <c r="L38" s="483"/>
      <c r="M38" s="483"/>
      <c r="N38" s="483"/>
      <c r="O38" s="483"/>
      <c r="P38" s="483"/>
      <c r="Q38" s="483"/>
      <c r="R38" s="483"/>
      <c r="S38" s="484"/>
    </row>
    <row r="39" spans="1:19" ht="20.100000000000001" customHeight="1">
      <c r="A39" s="460" t="s">
        <v>85</v>
      </c>
      <c r="B39" s="454"/>
      <c r="C39" s="454"/>
      <c r="D39" s="454"/>
      <c r="E39" s="454"/>
      <c r="F39" s="454"/>
      <c r="G39" s="454"/>
      <c r="H39" s="454"/>
      <c r="I39" s="455"/>
      <c r="K39" s="460" t="s">
        <v>85</v>
      </c>
      <c r="L39" s="487" t="s">
        <v>175</v>
      </c>
      <c r="M39" s="483"/>
      <c r="N39" s="483"/>
      <c r="O39" s="483"/>
      <c r="P39" s="483"/>
      <c r="Q39" s="483"/>
      <c r="R39" s="483"/>
      <c r="S39" s="484"/>
    </row>
    <row r="40" spans="1:19" ht="20.100000000000001" customHeight="1">
      <c r="A40" s="460"/>
      <c r="B40" s="454"/>
      <c r="C40" s="454"/>
      <c r="D40" s="454"/>
      <c r="E40" s="454"/>
      <c r="F40" s="454"/>
      <c r="G40" s="454"/>
      <c r="H40" s="454"/>
      <c r="I40" s="455"/>
      <c r="K40" s="460"/>
      <c r="L40" s="483"/>
      <c r="M40" s="483"/>
      <c r="N40" s="483"/>
      <c r="O40" s="483"/>
      <c r="P40" s="483"/>
      <c r="Q40" s="483"/>
      <c r="R40" s="483"/>
      <c r="S40" s="484"/>
    </row>
    <row r="41" spans="1:19" ht="20.100000000000001" customHeight="1">
      <c r="A41" s="460"/>
      <c r="B41" s="454"/>
      <c r="C41" s="454"/>
      <c r="D41" s="454"/>
      <c r="E41" s="454"/>
      <c r="F41" s="454"/>
      <c r="G41" s="454"/>
      <c r="H41" s="454"/>
      <c r="I41" s="455"/>
      <c r="K41" s="460"/>
      <c r="L41" s="483"/>
      <c r="M41" s="483"/>
      <c r="N41" s="483"/>
      <c r="O41" s="483"/>
      <c r="P41" s="483"/>
      <c r="Q41" s="483"/>
      <c r="R41" s="483"/>
      <c r="S41" s="484"/>
    </row>
    <row r="42" spans="1:19" ht="20.100000000000001" customHeight="1">
      <c r="A42" s="460"/>
      <c r="B42" s="454"/>
      <c r="C42" s="454"/>
      <c r="D42" s="454"/>
      <c r="E42" s="454"/>
      <c r="F42" s="454"/>
      <c r="G42" s="454"/>
      <c r="H42" s="454"/>
      <c r="I42" s="455"/>
      <c r="K42" s="460"/>
      <c r="L42" s="483"/>
      <c r="M42" s="483"/>
      <c r="N42" s="483"/>
      <c r="O42" s="483"/>
      <c r="P42" s="483"/>
      <c r="Q42" s="483"/>
      <c r="R42" s="483"/>
      <c r="S42" s="484"/>
    </row>
    <row r="43" spans="1:19" ht="20.100000000000001" customHeight="1">
      <c r="A43" s="460"/>
      <c r="B43" s="454"/>
      <c r="C43" s="454"/>
      <c r="D43" s="454"/>
      <c r="E43" s="454"/>
      <c r="F43" s="454"/>
      <c r="G43" s="454"/>
      <c r="H43" s="454"/>
      <c r="I43" s="455"/>
      <c r="K43" s="460"/>
      <c r="L43" s="483"/>
      <c r="M43" s="483"/>
      <c r="N43" s="483"/>
      <c r="O43" s="483"/>
      <c r="P43" s="483"/>
      <c r="Q43" s="483"/>
      <c r="R43" s="483"/>
      <c r="S43" s="484"/>
    </row>
    <row r="44" spans="1:19" ht="68.099999999999994" customHeight="1">
      <c r="A44" s="477" t="s">
        <v>86</v>
      </c>
      <c r="B44" s="100" t="s">
        <v>110</v>
      </c>
      <c r="C44" s="469"/>
      <c r="D44" s="469"/>
      <c r="E44" s="467" t="s">
        <v>118</v>
      </c>
      <c r="F44" s="466"/>
      <c r="G44" s="100" t="s">
        <v>110</v>
      </c>
      <c r="H44" s="469"/>
      <c r="I44" s="470"/>
      <c r="K44" s="477" t="s">
        <v>86</v>
      </c>
      <c r="L44" s="141" t="s">
        <v>110</v>
      </c>
      <c r="M44" s="496">
        <v>90</v>
      </c>
      <c r="N44" s="496"/>
      <c r="O44" s="467" t="s">
        <v>118</v>
      </c>
      <c r="P44" s="466"/>
      <c r="Q44" s="141" t="s">
        <v>110</v>
      </c>
      <c r="R44" s="496">
        <v>80</v>
      </c>
      <c r="S44" s="497"/>
    </row>
    <row r="45" spans="1:19" ht="20.100000000000001" customHeight="1">
      <c r="A45" s="477"/>
      <c r="B45" s="100" t="s">
        <v>111</v>
      </c>
      <c r="C45" s="469"/>
      <c r="D45" s="469"/>
      <c r="E45" s="106"/>
      <c r="F45" s="104" t="s">
        <v>112</v>
      </c>
      <c r="G45" s="100" t="s">
        <v>111</v>
      </c>
      <c r="H45" s="469"/>
      <c r="I45" s="470"/>
      <c r="K45" s="477"/>
      <c r="L45" s="141" t="s">
        <v>111</v>
      </c>
      <c r="M45" s="496">
        <v>90</v>
      </c>
      <c r="N45" s="496"/>
      <c r="O45" s="175" t="s">
        <v>177</v>
      </c>
      <c r="P45" s="148" t="s">
        <v>112</v>
      </c>
      <c r="Q45" s="141" t="s">
        <v>111</v>
      </c>
      <c r="R45" s="496">
        <v>78</v>
      </c>
      <c r="S45" s="497"/>
    </row>
    <row r="46" spans="1:19" ht="39.6" customHeight="1">
      <c r="A46" s="471" t="s">
        <v>333</v>
      </c>
      <c r="B46" s="472"/>
      <c r="C46" s="472"/>
      <c r="D46" s="472"/>
      <c r="E46" s="472"/>
      <c r="F46" s="472"/>
      <c r="G46" s="472"/>
      <c r="H46" s="472"/>
      <c r="I46" s="473"/>
      <c r="K46" s="490" t="s">
        <v>325</v>
      </c>
      <c r="L46" s="491"/>
      <c r="M46" s="491"/>
      <c r="N46" s="491"/>
      <c r="O46" s="491"/>
      <c r="P46" s="491"/>
      <c r="Q46" s="491"/>
      <c r="R46" s="491"/>
      <c r="S46" s="492"/>
    </row>
    <row r="47" spans="1:19" ht="20.100000000000001" customHeight="1">
      <c r="A47" s="102" t="s">
        <v>113</v>
      </c>
      <c r="B47" s="474"/>
      <c r="C47" s="474"/>
      <c r="D47" s="474"/>
      <c r="E47" s="474"/>
      <c r="F47" s="474"/>
      <c r="G47" s="100" t="s">
        <v>116</v>
      </c>
      <c r="H47" s="475"/>
      <c r="I47" s="476"/>
      <c r="K47" s="149" t="s">
        <v>113</v>
      </c>
      <c r="L47" s="493" t="s">
        <v>176</v>
      </c>
      <c r="M47" s="493"/>
      <c r="N47" s="493"/>
      <c r="O47" s="493"/>
      <c r="P47" s="493"/>
      <c r="Q47" s="141" t="s">
        <v>116</v>
      </c>
      <c r="R47" s="494">
        <v>1</v>
      </c>
      <c r="S47" s="495"/>
    </row>
    <row r="48" spans="1:19" ht="20.100000000000001" customHeight="1">
      <c r="A48" s="102" t="s">
        <v>114</v>
      </c>
      <c r="B48" s="474"/>
      <c r="C48" s="474"/>
      <c r="D48" s="474"/>
      <c r="E48" s="474"/>
      <c r="F48" s="474"/>
      <c r="G48" s="100" t="s">
        <v>116</v>
      </c>
      <c r="H48" s="475"/>
      <c r="I48" s="476"/>
      <c r="K48" s="149" t="s">
        <v>114</v>
      </c>
      <c r="L48" s="474"/>
      <c r="M48" s="474"/>
      <c r="N48" s="474"/>
      <c r="O48" s="474"/>
      <c r="P48" s="474"/>
      <c r="Q48" s="141" t="s">
        <v>116</v>
      </c>
      <c r="R48" s="475"/>
      <c r="S48" s="476"/>
    </row>
    <row r="49" spans="1:19" ht="20.100000000000001" customHeight="1">
      <c r="A49" s="102" t="s">
        <v>115</v>
      </c>
      <c r="B49" s="474"/>
      <c r="C49" s="474"/>
      <c r="D49" s="474"/>
      <c r="E49" s="474"/>
      <c r="F49" s="474"/>
      <c r="G49" s="100" t="s">
        <v>116</v>
      </c>
      <c r="H49" s="475"/>
      <c r="I49" s="476"/>
      <c r="K49" s="149" t="s">
        <v>115</v>
      </c>
      <c r="L49" s="474"/>
      <c r="M49" s="474"/>
      <c r="N49" s="474"/>
      <c r="O49" s="474"/>
      <c r="P49" s="474"/>
      <c r="Q49" s="141" t="s">
        <v>116</v>
      </c>
      <c r="R49" s="475"/>
      <c r="S49" s="476"/>
    </row>
  </sheetData>
  <mergeCells count="112">
    <mergeCell ref="L49:P49"/>
    <mergeCell ref="R49:S49"/>
    <mergeCell ref="K46:S46"/>
    <mergeCell ref="L47:P47"/>
    <mergeCell ref="R47:S47"/>
    <mergeCell ref="L48:P48"/>
    <mergeCell ref="R48:S48"/>
    <mergeCell ref="K39:K43"/>
    <mergeCell ref="L39:S43"/>
    <mergeCell ref="K44:K45"/>
    <mergeCell ref="M44:N44"/>
    <mergeCell ref="O44:P44"/>
    <mergeCell ref="R44:S44"/>
    <mergeCell ref="M45:N45"/>
    <mergeCell ref="R45:S45"/>
    <mergeCell ref="L33:N33"/>
    <mergeCell ref="O33:P33"/>
    <mergeCell ref="Q33:S33"/>
    <mergeCell ref="K34:K38"/>
    <mergeCell ref="L34:S38"/>
    <mergeCell ref="K30:K32"/>
    <mergeCell ref="L30:N32"/>
    <mergeCell ref="O30:O32"/>
    <mergeCell ref="P30:Q30"/>
    <mergeCell ref="R30:S30"/>
    <mergeCell ref="P31:Q31"/>
    <mergeCell ref="R31:S31"/>
    <mergeCell ref="P32:Q32"/>
    <mergeCell ref="R32:S32"/>
    <mergeCell ref="L25:O25"/>
    <mergeCell ref="Q25:S25"/>
    <mergeCell ref="K26:K29"/>
    <mergeCell ref="M26:O26"/>
    <mergeCell ref="Q26:S26"/>
    <mergeCell ref="M27:S27"/>
    <mergeCell ref="M28:S28"/>
    <mergeCell ref="M29:S29"/>
    <mergeCell ref="K22:K24"/>
    <mergeCell ref="L22:O24"/>
    <mergeCell ref="Q22:S22"/>
    <mergeCell ref="Q23:S23"/>
    <mergeCell ref="Q24:S24"/>
    <mergeCell ref="K11:O11"/>
    <mergeCell ref="K12:O12"/>
    <mergeCell ref="K13:S17"/>
    <mergeCell ref="K19:S19"/>
    <mergeCell ref="L21:S21"/>
    <mergeCell ref="K7:O7"/>
    <mergeCell ref="K8:O8"/>
    <mergeCell ref="K9:O9"/>
    <mergeCell ref="K10:O10"/>
    <mergeCell ref="K1:S1"/>
    <mergeCell ref="K2:S2"/>
    <mergeCell ref="K3:O4"/>
    <mergeCell ref="K5:O5"/>
    <mergeCell ref="K6:O6"/>
    <mergeCell ref="H45:I45"/>
    <mergeCell ref="H44:I44"/>
    <mergeCell ref="A46:I46"/>
    <mergeCell ref="B49:F49"/>
    <mergeCell ref="B48:F48"/>
    <mergeCell ref="B47:F47"/>
    <mergeCell ref="H49:I49"/>
    <mergeCell ref="H48:I48"/>
    <mergeCell ref="H47:I47"/>
    <mergeCell ref="A44:A45"/>
    <mergeCell ref="E44:F44"/>
    <mergeCell ref="C45:D45"/>
    <mergeCell ref="C44:D44"/>
    <mergeCell ref="A30:A32"/>
    <mergeCell ref="B30:D32"/>
    <mergeCell ref="E33:F33"/>
    <mergeCell ref="G33:I33"/>
    <mergeCell ref="B33:D33"/>
    <mergeCell ref="E30:E32"/>
    <mergeCell ref="A39:A43"/>
    <mergeCell ref="A34:A38"/>
    <mergeCell ref="B39:I43"/>
    <mergeCell ref="C26:E26"/>
    <mergeCell ref="F32:G32"/>
    <mergeCell ref="F31:G31"/>
    <mergeCell ref="F30:G30"/>
    <mergeCell ref="G26:I26"/>
    <mergeCell ref="C29:I29"/>
    <mergeCell ref="C28:I28"/>
    <mergeCell ref="C27:I27"/>
    <mergeCell ref="H32:I32"/>
    <mergeCell ref="H30:I30"/>
    <mergeCell ref="A11:E11"/>
    <mergeCell ref="A12:E12"/>
    <mergeCell ref="A13:I17"/>
    <mergeCell ref="A19:I19"/>
    <mergeCell ref="B34:I38"/>
    <mergeCell ref="B21:I21"/>
    <mergeCell ref="G24:I24"/>
    <mergeCell ref="G23:I23"/>
    <mergeCell ref="G22:I22"/>
    <mergeCell ref="B22:E24"/>
    <mergeCell ref="A22:A24"/>
    <mergeCell ref="G25:I25"/>
    <mergeCell ref="B25:E25"/>
    <mergeCell ref="A26:A29"/>
    <mergeCell ref="H31:I31"/>
    <mergeCell ref="A7:E7"/>
    <mergeCell ref="A8:E8"/>
    <mergeCell ref="A9:E9"/>
    <mergeCell ref="A10:E10"/>
    <mergeCell ref="A1:I1"/>
    <mergeCell ref="A2:I2"/>
    <mergeCell ref="A3:E4"/>
    <mergeCell ref="A5:E5"/>
    <mergeCell ref="A6:E6"/>
  </mergeCells>
  <phoneticPr fontId="4"/>
  <conditionalFormatting sqref="C26:E26 G26:I26 B33:D33">
    <cfRule type="cellIs" dxfId="363" priority="9" operator="equal">
      <formula>""</formula>
    </cfRule>
  </conditionalFormatting>
  <conditionalFormatting sqref="C26:E26 G26:I26 C27:I29 M27:S29 H31:I32 B33:D33">
    <cfRule type="expression" dxfId="362" priority="8">
      <formula>$F$3&lt;&gt;""</formula>
    </cfRule>
  </conditionalFormatting>
  <conditionalFormatting sqref="C27:I29 M27:S29 G23:I24 G33:I33 B34:I43 C44:D45 H44:I45">
    <cfRule type="cellIs" dxfId="361" priority="10" operator="equal">
      <formula>""</formula>
    </cfRule>
  </conditionalFormatting>
  <conditionalFormatting sqref="F3:I3">
    <cfRule type="expression" dxfId="360" priority="13">
      <formula>AND(($F$3=""),($G$3=""),($H$3=""),($I$3=""))</formula>
    </cfRule>
  </conditionalFormatting>
  <conditionalFormatting sqref="H47:I47">
    <cfRule type="expression" dxfId="359" priority="1">
      <formula>AND($B$47&lt;&gt;"",$H$47="")</formula>
    </cfRule>
  </conditionalFormatting>
  <conditionalFormatting sqref="M26:O26 Q26:S26 L33:N33">
    <cfRule type="cellIs" dxfId="357" priority="4" operator="equal">
      <formula>""</formula>
    </cfRule>
  </conditionalFormatting>
  <conditionalFormatting sqref="M26:O26 Q26:S26 R31:S32 L33:N33">
    <cfRule type="expression" dxfId="356" priority="3">
      <formula>$F$3&lt;&gt;""</formula>
    </cfRule>
  </conditionalFormatting>
  <conditionalFormatting sqref="P3:S3">
    <cfRule type="expression" dxfId="355" priority="6">
      <formula>AND(($F$3=""),($G$3=""),($H$3=""),($I$3=""))</formula>
    </cfRule>
  </conditionalFormatting>
  <conditionalFormatting sqref="Q23:S24 Q33:S33 L34:S43 M44:N45 R44:S45">
    <cfRule type="cellIs" dxfId="354" priority="5" operator="equal">
      <formula>""</formula>
    </cfRule>
  </conditionalFormatting>
  <dataValidations xWindow="727" yWindow="789" count="6">
    <dataValidation type="list" allowBlank="1" showInputMessage="1" showErrorMessage="1" sqref="F3:I3 P3:S3" xr:uid="{FF2B833A-D62E-4772-B5AE-CD0FCD6C6F17}">
      <formula1>"〇"</formula1>
    </dataValidation>
    <dataValidation allowBlank="1" showInputMessage="1" showErrorMessage="1" promptTitle="！入力不要！" prompt="自動入力なので、入力しないでください。" sqref="Q25:S25 B21:I21 B22:E24 G22:I22 G25:I25 B25:E25 B30:D32 H30:I32" xr:uid="{A5023EBD-990D-4CA7-9E38-D3AEE9ED0F26}"/>
    <dataValidation allowBlank="1" showInputMessage="1" showErrorMessage="1" promptTitle="入力時の注意" prompt="入力方法：西暦/月/日_x000a_例：2020/4/1" sqref="B33:D33 G33:I33" xr:uid="{FA5AECB1-A837-488A-8257-9FE6BA6175DF}"/>
    <dataValidation allowBlank="1" showInputMessage="1" showErrorMessage="1" promptTitle="入力時の注意" prompt="単位は&quot;万円&quot;です。単位は自動的に入力されるので、数字のみ入力してください。_x000a_例：90万円の場合→「90」と入力" sqref="H44:I45 C44:D45" xr:uid="{78DF316D-F779-4C28-BFE6-3A6AE82B66EF}"/>
    <dataValidation type="list" allowBlank="1" showInputMessage="1" showErrorMessage="1" sqref="O45" xr:uid="{3503544C-E90C-4323-9F1A-62483EFDF6DD}">
      <formula1>"令和元,令和2,令和3,令和4,令和5"</formula1>
    </dataValidation>
    <dataValidation type="list" allowBlank="1" showInputMessage="1" showErrorMessage="1" sqref="E45" xr:uid="{5627B058-8DF6-4240-AABB-6F79D4443C4C}">
      <formula1>"令和元,令和2,令和3,令和4,令和5,令和6"</formula1>
    </dataValidation>
  </dataValidations>
  <hyperlinks>
    <hyperlink ref="Q24" r:id="rId1" xr:uid="{1F32B58B-905C-403E-B532-99EFB268007D}"/>
    <hyperlink ref="M29" r:id="rId2" xr:uid="{458208D5-623A-4718-9EA3-1959986CEABA}"/>
  </hyperlinks>
  <pageMargins left="0.7" right="0.7" top="0.75" bottom="0.75" header="0.3" footer="0.3"/>
  <pageSetup paperSize="9" fitToHeight="0" orientation="portrait" horizontalDpi="300" verticalDpi="300" r:id="rId3"/>
  <rowBreaks count="1" manualBreakCount="1">
    <brk id="17" max="8"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7" id="{B2D1C0AD-A323-4EAA-B201-70503FA22651}">
            <xm:f>AND($B$47="",OR(交付申請書!$I$37="有（1回）",交付申請書!$I$37="有（2回）",交付申請書!$I$37="有（3回）",交付申請書!$I$37="有（4回）",交付申請書!$I$37="有（5回）"))</xm:f>
            <x14:dxf>
              <fill>
                <patternFill>
                  <bgColor rgb="FFFFFF00"/>
                </patternFill>
              </fill>
            </x14:dxf>
          </x14:cfRule>
          <xm:sqref>B47:F47</xm:sqref>
        </x14:conditionalFormatting>
        <x14:conditionalFormatting xmlns:xm="http://schemas.microsoft.com/office/excel/2006/main">
          <x14:cfRule type="expression" priority="2" id="{5D069AC2-2728-4DFB-9400-86BF716754FA}">
            <xm:f>OR(交付申請書!$I$37="有（1回）",交付申請書!$I$37="有（2回）",交付申請書!$I$37="有（3回）",交付申請書!$I$37="有（4回）",交付申請書!$I$37="有（5回）")</xm:f>
            <x14:dxf>
              <fill>
                <patternFill>
                  <bgColor rgb="FFFFFF00"/>
                </patternFill>
              </fill>
            </x14:dxf>
          </x14:cfRule>
          <xm:sqref>L47:P47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F882-9BEB-4A15-BCBE-E791AF369192}">
  <sheetPr>
    <pageSetUpPr fitToPage="1"/>
  </sheetPr>
  <dimension ref="A1:X111"/>
  <sheetViews>
    <sheetView view="pageBreakPreview" zoomScale="85" zoomScaleNormal="100" zoomScaleSheetLayoutView="85" workbookViewId="0">
      <selection activeCell="L8" sqref="L8:M38"/>
    </sheetView>
  </sheetViews>
  <sheetFormatPr defaultRowHeight="13.5"/>
  <sheetData>
    <row r="1" spans="1:21">
      <c r="A1" s="536" t="s">
        <v>72</v>
      </c>
      <c r="B1" s="536"/>
      <c r="C1" s="536"/>
      <c r="D1" s="536"/>
      <c r="E1" s="536"/>
      <c r="F1" s="536"/>
      <c r="G1" s="536"/>
      <c r="H1" s="536"/>
      <c r="I1" s="536"/>
      <c r="J1" s="536"/>
      <c r="L1" s="536" t="s">
        <v>72</v>
      </c>
      <c r="M1" s="536"/>
      <c r="N1" s="536"/>
      <c r="O1" s="536"/>
      <c r="P1" s="536"/>
      <c r="Q1" s="536"/>
      <c r="R1" s="536"/>
      <c r="S1" s="536"/>
      <c r="T1" s="536"/>
      <c r="U1" s="536"/>
    </row>
    <row r="2" spans="1:21" ht="20.100000000000001" customHeight="1" thickBot="1">
      <c r="A2" s="539" t="s">
        <v>119</v>
      </c>
      <c r="B2" s="539"/>
      <c r="C2" s="539"/>
      <c r="D2" s="539"/>
      <c r="E2" s="539"/>
      <c r="F2" s="539"/>
      <c r="G2" s="539"/>
      <c r="H2" s="539"/>
      <c r="I2" s="539"/>
      <c r="J2" s="539"/>
      <c r="L2" s="539" t="s">
        <v>119</v>
      </c>
      <c r="M2" s="539"/>
      <c r="N2" s="539"/>
      <c r="O2" s="539"/>
      <c r="P2" s="539"/>
      <c r="Q2" s="539"/>
      <c r="R2" s="539"/>
      <c r="S2" s="539"/>
      <c r="T2" s="539"/>
      <c r="U2" s="539"/>
    </row>
    <row r="3" spans="1:21" ht="20.100000000000001" customHeight="1">
      <c r="A3" s="540" t="s">
        <v>75</v>
      </c>
      <c r="B3" s="541"/>
      <c r="C3" s="456" t="str">
        <f>IF(交付申請書!C19=0,"入力不要",交付申請書!C19)</f>
        <v>入力不要</v>
      </c>
      <c r="D3" s="456"/>
      <c r="E3" s="456"/>
      <c r="F3" s="456"/>
      <c r="G3" s="456"/>
      <c r="H3" s="456"/>
      <c r="I3" s="456"/>
      <c r="J3" s="457"/>
      <c r="L3" s="540" t="s">
        <v>75</v>
      </c>
      <c r="M3" s="541"/>
      <c r="N3" s="479" t="s">
        <v>151</v>
      </c>
      <c r="O3" s="479"/>
      <c r="P3" s="479"/>
      <c r="Q3" s="479"/>
      <c r="R3" s="479"/>
      <c r="S3" s="479"/>
      <c r="T3" s="479"/>
      <c r="U3" s="480"/>
    </row>
    <row r="4" spans="1:21" ht="20.100000000000001" customHeight="1">
      <c r="A4" s="460" t="s">
        <v>76</v>
      </c>
      <c r="B4" s="466"/>
      <c r="C4" s="458"/>
      <c r="D4" s="458"/>
      <c r="E4" s="458"/>
      <c r="F4" s="458"/>
      <c r="G4" s="458"/>
      <c r="H4" s="458"/>
      <c r="I4" s="458"/>
      <c r="J4" s="459"/>
      <c r="L4" s="460" t="s">
        <v>76</v>
      </c>
      <c r="M4" s="466"/>
      <c r="N4" s="481" t="s">
        <v>184</v>
      </c>
      <c r="O4" s="481"/>
      <c r="P4" s="481"/>
      <c r="Q4" s="481"/>
      <c r="R4" s="481"/>
      <c r="S4" s="481"/>
      <c r="T4" s="481"/>
      <c r="U4" s="482"/>
    </row>
    <row r="5" spans="1:21" ht="25.5" customHeight="1">
      <c r="A5" s="542" t="s">
        <v>77</v>
      </c>
      <c r="B5" s="467"/>
      <c r="C5" s="458"/>
      <c r="D5" s="458"/>
      <c r="E5" s="458"/>
      <c r="F5" s="458"/>
      <c r="G5" s="458"/>
      <c r="H5" s="458"/>
      <c r="I5" s="458"/>
      <c r="J5" s="459"/>
      <c r="L5" s="542" t="s">
        <v>77</v>
      </c>
      <c r="M5" s="467"/>
      <c r="N5" s="481" t="s">
        <v>183</v>
      </c>
      <c r="O5" s="481"/>
      <c r="P5" s="481"/>
      <c r="Q5" s="481"/>
      <c r="R5" s="481"/>
      <c r="S5" s="481"/>
      <c r="T5" s="481"/>
      <c r="U5" s="482"/>
    </row>
    <row r="6" spans="1:21" ht="20.100000000000001" customHeight="1">
      <c r="A6" s="477" t="s">
        <v>188</v>
      </c>
      <c r="B6" s="467"/>
      <c r="C6" s="544"/>
      <c r="D6" s="544"/>
      <c r="E6" s="544"/>
      <c r="F6" s="544"/>
      <c r="G6" s="544"/>
      <c r="H6" s="544"/>
      <c r="I6" s="544"/>
      <c r="J6" s="545"/>
      <c r="L6" s="477" t="s">
        <v>120</v>
      </c>
      <c r="M6" s="467"/>
      <c r="N6" s="509" t="s">
        <v>185</v>
      </c>
      <c r="O6" s="509"/>
      <c r="P6" s="509"/>
      <c r="Q6" s="509"/>
      <c r="R6" s="509"/>
      <c r="S6" s="509"/>
      <c r="T6" s="509"/>
      <c r="U6" s="543"/>
    </row>
    <row r="7" spans="1:21" s="99" customFormat="1" ht="20.100000000000001" customHeight="1">
      <c r="A7" s="477"/>
      <c r="B7" s="467"/>
      <c r="C7" s="544"/>
      <c r="D7" s="544"/>
      <c r="E7" s="544"/>
      <c r="F7" s="544"/>
      <c r="G7" s="544"/>
      <c r="H7" s="544"/>
      <c r="I7" s="544"/>
      <c r="J7" s="545"/>
      <c r="L7" s="477"/>
      <c r="M7" s="467"/>
      <c r="N7" s="509"/>
      <c r="O7" s="509"/>
      <c r="P7" s="509"/>
      <c r="Q7" s="509"/>
      <c r="R7" s="509"/>
      <c r="S7" s="509"/>
      <c r="T7" s="509"/>
      <c r="U7" s="543"/>
    </row>
    <row r="8" spans="1:21" ht="20.100000000000001" customHeight="1">
      <c r="A8" s="460" t="s">
        <v>78</v>
      </c>
      <c r="B8" s="466"/>
      <c r="C8" s="422" t="s">
        <v>121</v>
      </c>
      <c r="D8" s="422"/>
      <c r="E8" s="422"/>
      <c r="F8" s="422"/>
      <c r="G8" s="422"/>
      <c r="H8" s="422"/>
      <c r="I8" s="422"/>
      <c r="J8" s="428"/>
      <c r="L8" s="460" t="s">
        <v>78</v>
      </c>
      <c r="M8" s="466"/>
      <c r="N8" s="422" t="s">
        <v>121</v>
      </c>
      <c r="O8" s="422"/>
      <c r="P8" s="422"/>
      <c r="Q8" s="422"/>
      <c r="R8" s="422"/>
      <c r="S8" s="422"/>
      <c r="T8" s="422"/>
      <c r="U8" s="428"/>
    </row>
    <row r="9" spans="1:21" ht="20.100000000000001" customHeight="1">
      <c r="A9" s="460"/>
      <c r="B9" s="466"/>
      <c r="C9" s="422"/>
      <c r="D9" s="422"/>
      <c r="E9" s="422"/>
      <c r="F9" s="422"/>
      <c r="G9" s="422"/>
      <c r="H9" s="422"/>
      <c r="I9" s="422"/>
      <c r="J9" s="428"/>
      <c r="L9" s="460"/>
      <c r="M9" s="466"/>
      <c r="N9" s="422"/>
      <c r="O9" s="422"/>
      <c r="P9" s="422"/>
      <c r="Q9" s="422"/>
      <c r="R9" s="422"/>
      <c r="S9" s="422"/>
      <c r="T9" s="422"/>
      <c r="U9" s="428"/>
    </row>
    <row r="10" spans="1:21" ht="20.100000000000001" customHeight="1">
      <c r="A10" s="460"/>
      <c r="B10" s="466"/>
      <c r="C10" s="544"/>
      <c r="D10" s="544"/>
      <c r="E10" s="544"/>
      <c r="F10" s="544"/>
      <c r="G10" s="544"/>
      <c r="H10" s="544"/>
      <c r="I10" s="544"/>
      <c r="J10" s="545"/>
      <c r="L10" s="460"/>
      <c r="M10" s="466"/>
      <c r="N10" s="509" t="s">
        <v>186</v>
      </c>
      <c r="O10" s="510"/>
      <c r="P10" s="510"/>
      <c r="Q10" s="510"/>
      <c r="R10" s="510"/>
      <c r="S10" s="510"/>
      <c r="T10" s="510"/>
      <c r="U10" s="511"/>
    </row>
    <row r="11" spans="1:21" ht="20.100000000000001" customHeight="1">
      <c r="A11" s="460"/>
      <c r="B11" s="466"/>
      <c r="C11" s="544"/>
      <c r="D11" s="544"/>
      <c r="E11" s="544"/>
      <c r="F11" s="544"/>
      <c r="G11" s="544"/>
      <c r="H11" s="544"/>
      <c r="I11" s="544"/>
      <c r="J11" s="545"/>
      <c r="L11" s="460"/>
      <c r="M11" s="466"/>
      <c r="N11" s="510"/>
      <c r="O11" s="510"/>
      <c r="P11" s="510"/>
      <c r="Q11" s="510"/>
      <c r="R11" s="510"/>
      <c r="S11" s="510"/>
      <c r="T11" s="510"/>
      <c r="U11" s="511"/>
    </row>
    <row r="12" spans="1:21" s="172" customFormat="1" ht="20.100000000000001" customHeight="1">
      <c r="A12" s="460"/>
      <c r="B12" s="466"/>
      <c r="C12" s="544"/>
      <c r="D12" s="544"/>
      <c r="E12" s="544"/>
      <c r="F12" s="544"/>
      <c r="G12" s="544"/>
      <c r="H12" s="544"/>
      <c r="I12" s="544"/>
      <c r="J12" s="545"/>
      <c r="L12" s="460"/>
      <c r="M12" s="466"/>
      <c r="N12" s="510"/>
      <c r="O12" s="510"/>
      <c r="P12" s="510"/>
      <c r="Q12" s="510"/>
      <c r="R12" s="510"/>
      <c r="S12" s="510"/>
      <c r="T12" s="510"/>
      <c r="U12" s="511"/>
    </row>
    <row r="13" spans="1:21" s="172" customFormat="1" ht="20.100000000000001" customHeight="1">
      <c r="A13" s="460"/>
      <c r="B13" s="466"/>
      <c r="C13" s="544"/>
      <c r="D13" s="544"/>
      <c r="E13" s="544"/>
      <c r="F13" s="544"/>
      <c r="G13" s="544"/>
      <c r="H13" s="544"/>
      <c r="I13" s="544"/>
      <c r="J13" s="545"/>
      <c r="L13" s="460"/>
      <c r="M13" s="466"/>
      <c r="N13" s="510"/>
      <c r="O13" s="510"/>
      <c r="P13" s="510"/>
      <c r="Q13" s="510"/>
      <c r="R13" s="510"/>
      <c r="S13" s="510"/>
      <c r="T13" s="510"/>
      <c r="U13" s="511"/>
    </row>
    <row r="14" spans="1:21" ht="20.100000000000001" customHeight="1">
      <c r="A14" s="460"/>
      <c r="B14" s="466"/>
      <c r="C14" s="544"/>
      <c r="D14" s="544"/>
      <c r="E14" s="544"/>
      <c r="F14" s="544"/>
      <c r="G14" s="544"/>
      <c r="H14" s="544"/>
      <c r="I14" s="544"/>
      <c r="J14" s="545"/>
      <c r="L14" s="460"/>
      <c r="M14" s="466"/>
      <c r="N14" s="510"/>
      <c r="O14" s="510"/>
      <c r="P14" s="510"/>
      <c r="Q14" s="510"/>
      <c r="R14" s="510"/>
      <c r="S14" s="510"/>
      <c r="T14" s="510"/>
      <c r="U14" s="511"/>
    </row>
    <row r="15" spans="1:21" ht="20.100000000000001" customHeight="1">
      <c r="A15" s="460"/>
      <c r="B15" s="466"/>
      <c r="C15" s="544"/>
      <c r="D15" s="544"/>
      <c r="E15" s="544"/>
      <c r="F15" s="544"/>
      <c r="G15" s="544"/>
      <c r="H15" s="544"/>
      <c r="I15" s="544"/>
      <c r="J15" s="545"/>
      <c r="L15" s="460"/>
      <c r="M15" s="466"/>
      <c r="N15" s="510"/>
      <c r="O15" s="510"/>
      <c r="P15" s="510"/>
      <c r="Q15" s="510"/>
      <c r="R15" s="510"/>
      <c r="S15" s="510"/>
      <c r="T15" s="510"/>
      <c r="U15" s="511"/>
    </row>
    <row r="16" spans="1:21" ht="20.100000000000001" customHeight="1">
      <c r="A16" s="460"/>
      <c r="B16" s="466"/>
      <c r="C16" s="421" t="s">
        <v>122</v>
      </c>
      <c r="D16" s="421"/>
      <c r="E16" s="421"/>
      <c r="F16" s="421"/>
      <c r="G16" s="421"/>
      <c r="H16" s="421"/>
      <c r="I16" s="421"/>
      <c r="J16" s="427"/>
      <c r="L16" s="460"/>
      <c r="M16" s="466"/>
      <c r="N16" s="421" t="s">
        <v>122</v>
      </c>
      <c r="O16" s="421"/>
      <c r="P16" s="421"/>
      <c r="Q16" s="421"/>
      <c r="R16" s="421"/>
      <c r="S16" s="421"/>
      <c r="T16" s="421"/>
      <c r="U16" s="427"/>
    </row>
    <row r="17" spans="1:21" ht="20.100000000000001" customHeight="1">
      <c r="A17" s="460"/>
      <c r="B17" s="466"/>
      <c r="C17" s="544"/>
      <c r="D17" s="544"/>
      <c r="E17" s="544"/>
      <c r="F17" s="544"/>
      <c r="G17" s="544"/>
      <c r="H17" s="544"/>
      <c r="I17" s="544"/>
      <c r="J17" s="545"/>
      <c r="L17" s="460"/>
      <c r="M17" s="466"/>
      <c r="N17" s="509" t="s">
        <v>187</v>
      </c>
      <c r="O17" s="510"/>
      <c r="P17" s="510"/>
      <c r="Q17" s="510"/>
      <c r="R17" s="510"/>
      <c r="S17" s="510"/>
      <c r="T17" s="510"/>
      <c r="U17" s="511"/>
    </row>
    <row r="18" spans="1:21" ht="20.100000000000001" customHeight="1">
      <c r="A18" s="460"/>
      <c r="B18" s="466"/>
      <c r="C18" s="544"/>
      <c r="D18" s="544"/>
      <c r="E18" s="544"/>
      <c r="F18" s="544"/>
      <c r="G18" s="544"/>
      <c r="H18" s="544"/>
      <c r="I18" s="544"/>
      <c r="J18" s="545"/>
      <c r="L18" s="460"/>
      <c r="M18" s="466"/>
      <c r="N18" s="510"/>
      <c r="O18" s="510"/>
      <c r="P18" s="510"/>
      <c r="Q18" s="510"/>
      <c r="R18" s="510"/>
      <c r="S18" s="510"/>
      <c r="T18" s="510"/>
      <c r="U18" s="511"/>
    </row>
    <row r="19" spans="1:21" ht="20.100000000000001" customHeight="1">
      <c r="A19" s="460"/>
      <c r="B19" s="466"/>
      <c r="C19" s="544"/>
      <c r="D19" s="544"/>
      <c r="E19" s="544"/>
      <c r="F19" s="544"/>
      <c r="G19" s="544"/>
      <c r="H19" s="544"/>
      <c r="I19" s="544"/>
      <c r="J19" s="545"/>
      <c r="L19" s="460"/>
      <c r="M19" s="466"/>
      <c r="N19" s="510"/>
      <c r="O19" s="510"/>
      <c r="P19" s="510"/>
      <c r="Q19" s="510"/>
      <c r="R19" s="510"/>
      <c r="S19" s="510"/>
      <c r="T19" s="510"/>
      <c r="U19" s="511"/>
    </row>
    <row r="20" spans="1:21" ht="20.100000000000001" customHeight="1">
      <c r="A20" s="460"/>
      <c r="B20" s="466"/>
      <c r="C20" s="544"/>
      <c r="D20" s="544"/>
      <c r="E20" s="544"/>
      <c r="F20" s="544"/>
      <c r="G20" s="544"/>
      <c r="H20" s="544"/>
      <c r="I20" s="544"/>
      <c r="J20" s="545"/>
      <c r="L20" s="460"/>
      <c r="M20" s="466"/>
      <c r="N20" s="510"/>
      <c r="O20" s="510"/>
      <c r="P20" s="510"/>
      <c r="Q20" s="510"/>
      <c r="R20" s="510"/>
      <c r="S20" s="510"/>
      <c r="T20" s="510"/>
      <c r="U20" s="511"/>
    </row>
    <row r="21" spans="1:21" ht="20.100000000000001" customHeight="1">
      <c r="A21" s="460"/>
      <c r="B21" s="466"/>
      <c r="C21" s="429" t="s">
        <v>123</v>
      </c>
      <c r="D21" s="520"/>
      <c r="E21" s="520"/>
      <c r="F21" s="520"/>
      <c r="G21" s="520"/>
      <c r="H21" s="520"/>
      <c r="I21" s="520"/>
      <c r="J21" s="521"/>
      <c r="L21" s="460"/>
      <c r="M21" s="466"/>
      <c r="N21" s="429" t="s">
        <v>123</v>
      </c>
      <c r="O21" s="520"/>
      <c r="P21" s="520"/>
      <c r="Q21" s="520"/>
      <c r="R21" s="520"/>
      <c r="S21" s="520"/>
      <c r="T21" s="520"/>
      <c r="U21" s="521"/>
    </row>
    <row r="22" spans="1:21" ht="20.100000000000001" customHeight="1">
      <c r="A22" s="460"/>
      <c r="B22" s="466"/>
      <c r="C22" s="544"/>
      <c r="D22" s="544"/>
      <c r="E22" s="544"/>
      <c r="F22" s="544"/>
      <c r="G22" s="544"/>
      <c r="H22" s="544"/>
      <c r="I22" s="544"/>
      <c r="J22" s="545"/>
      <c r="L22" s="460"/>
      <c r="M22" s="466"/>
      <c r="N22" s="487" t="s">
        <v>193</v>
      </c>
      <c r="O22" s="483"/>
      <c r="P22" s="483"/>
      <c r="Q22" s="483"/>
      <c r="R22" s="483"/>
      <c r="S22" s="483"/>
      <c r="T22" s="483"/>
      <c r="U22" s="484"/>
    </row>
    <row r="23" spans="1:21" ht="20.100000000000001" customHeight="1">
      <c r="A23" s="460"/>
      <c r="B23" s="466"/>
      <c r="C23" s="544"/>
      <c r="D23" s="544"/>
      <c r="E23" s="544"/>
      <c r="F23" s="544"/>
      <c r="G23" s="544"/>
      <c r="H23" s="544"/>
      <c r="I23" s="544"/>
      <c r="J23" s="545"/>
      <c r="L23" s="460"/>
      <c r="M23" s="466"/>
      <c r="N23" s="483"/>
      <c r="O23" s="483"/>
      <c r="P23" s="483"/>
      <c r="Q23" s="483"/>
      <c r="R23" s="483"/>
      <c r="S23" s="483"/>
      <c r="T23" s="483"/>
      <c r="U23" s="484"/>
    </row>
    <row r="24" spans="1:21" ht="20.100000000000001" customHeight="1">
      <c r="A24" s="460"/>
      <c r="B24" s="466"/>
      <c r="C24" s="544"/>
      <c r="D24" s="544"/>
      <c r="E24" s="544"/>
      <c r="F24" s="544"/>
      <c r="G24" s="544"/>
      <c r="H24" s="544"/>
      <c r="I24" s="544"/>
      <c r="J24" s="545"/>
      <c r="L24" s="460"/>
      <c r="M24" s="466"/>
      <c r="N24" s="483"/>
      <c r="O24" s="483"/>
      <c r="P24" s="483"/>
      <c r="Q24" s="483"/>
      <c r="R24" s="483"/>
      <c r="S24" s="483"/>
      <c r="T24" s="483"/>
      <c r="U24" s="484"/>
    </row>
    <row r="25" spans="1:21" ht="20.100000000000001" customHeight="1">
      <c r="A25" s="460"/>
      <c r="B25" s="466"/>
      <c r="C25" s="544"/>
      <c r="D25" s="544"/>
      <c r="E25" s="544"/>
      <c r="F25" s="544"/>
      <c r="G25" s="544"/>
      <c r="H25" s="544"/>
      <c r="I25" s="544"/>
      <c r="J25" s="545"/>
      <c r="L25" s="460"/>
      <c r="M25" s="466"/>
      <c r="N25" s="483"/>
      <c r="O25" s="483"/>
      <c r="P25" s="483"/>
      <c r="Q25" s="483"/>
      <c r="R25" s="483"/>
      <c r="S25" s="483"/>
      <c r="T25" s="483"/>
      <c r="U25" s="484"/>
    </row>
    <row r="26" spans="1:21" ht="20.100000000000001" customHeight="1">
      <c r="A26" s="460"/>
      <c r="B26" s="466"/>
      <c r="C26" s="466" t="s">
        <v>124</v>
      </c>
      <c r="D26" s="466"/>
      <c r="E26" s="466"/>
      <c r="F26" s="466"/>
      <c r="G26" s="466"/>
      <c r="H26" s="466"/>
      <c r="I26" s="466"/>
      <c r="J26" s="535"/>
      <c r="L26" s="460"/>
      <c r="M26" s="466"/>
      <c r="N26" s="466" t="s">
        <v>124</v>
      </c>
      <c r="O26" s="466"/>
      <c r="P26" s="466"/>
      <c r="Q26" s="466"/>
      <c r="R26" s="466"/>
      <c r="S26" s="466"/>
      <c r="T26" s="466"/>
      <c r="U26" s="535"/>
    </row>
    <row r="27" spans="1:21" ht="20.100000000000001" customHeight="1">
      <c r="A27" s="460"/>
      <c r="B27" s="466"/>
      <c r="C27" s="466" t="s">
        <v>178</v>
      </c>
      <c r="D27" s="466"/>
      <c r="E27" s="466" t="s">
        <v>126</v>
      </c>
      <c r="F27" s="466"/>
      <c r="G27" s="466"/>
      <c r="H27" s="171" t="s">
        <v>182</v>
      </c>
      <c r="I27" s="182" t="s">
        <v>181</v>
      </c>
      <c r="J27" s="183" t="s">
        <v>166</v>
      </c>
      <c r="L27" s="460"/>
      <c r="M27" s="466"/>
      <c r="N27" s="466" t="s">
        <v>178</v>
      </c>
      <c r="O27" s="466"/>
      <c r="P27" s="466" t="s">
        <v>126</v>
      </c>
      <c r="Q27" s="466"/>
      <c r="R27" s="466"/>
      <c r="S27" s="171" t="s">
        <v>182</v>
      </c>
      <c r="T27" s="182" t="s">
        <v>181</v>
      </c>
      <c r="U27" s="183" t="s">
        <v>166</v>
      </c>
    </row>
    <row r="28" spans="1:21" ht="20.100000000000001" customHeight="1">
      <c r="A28" s="460"/>
      <c r="B28" s="466"/>
      <c r="C28" s="530" t="s">
        <v>179</v>
      </c>
      <c r="D28" s="530"/>
      <c r="E28" s="531" t="s">
        <v>180</v>
      </c>
      <c r="F28" s="531"/>
      <c r="G28" s="531"/>
      <c r="H28" s="184">
        <v>10</v>
      </c>
      <c r="I28" s="186">
        <v>10</v>
      </c>
      <c r="J28" s="186">
        <f>H28*I28</f>
        <v>100</v>
      </c>
      <c r="L28" s="460"/>
      <c r="M28" s="466"/>
      <c r="N28" s="530" t="s">
        <v>189</v>
      </c>
      <c r="O28" s="530"/>
      <c r="P28" s="531" t="s">
        <v>180</v>
      </c>
      <c r="Q28" s="531"/>
      <c r="R28" s="531"/>
      <c r="S28" s="184">
        <v>5</v>
      </c>
      <c r="T28" s="186">
        <v>10</v>
      </c>
      <c r="U28" s="186">
        <f>S28*T28</f>
        <v>50</v>
      </c>
    </row>
    <row r="29" spans="1:21" ht="20.100000000000001" customHeight="1">
      <c r="A29" s="460"/>
      <c r="B29" s="466"/>
      <c r="C29" s="537"/>
      <c r="D29" s="537"/>
      <c r="E29" s="516"/>
      <c r="F29" s="517"/>
      <c r="G29" s="518"/>
      <c r="H29" s="185"/>
      <c r="I29" s="187"/>
      <c r="J29" s="187" t="str">
        <f>IF(AND(H29="",I29=""),"",(H29*I29))</f>
        <v/>
      </c>
      <c r="L29" s="460"/>
      <c r="M29" s="466"/>
      <c r="N29" s="528" t="s">
        <v>125</v>
      </c>
      <c r="O29" s="528"/>
      <c r="P29" s="532" t="s">
        <v>206</v>
      </c>
      <c r="Q29" s="533"/>
      <c r="R29" s="534"/>
      <c r="S29" s="188">
        <v>5</v>
      </c>
      <c r="T29" s="189">
        <v>30</v>
      </c>
      <c r="U29" s="189">
        <f>IF(AND(S29="",T29=""),"",(S29*T29))</f>
        <v>150</v>
      </c>
    </row>
    <row r="30" spans="1:21" ht="20.100000000000001" customHeight="1">
      <c r="A30" s="460"/>
      <c r="B30" s="466"/>
      <c r="C30" s="537"/>
      <c r="D30" s="537"/>
      <c r="E30" s="538"/>
      <c r="F30" s="538"/>
      <c r="G30" s="538"/>
      <c r="H30" s="185"/>
      <c r="I30" s="187"/>
      <c r="J30" s="187" t="str">
        <f t="shared" ref="J30:J34" si="0">IF(AND(H30="",I30=""),"",(H30*I30))</f>
        <v/>
      </c>
      <c r="L30" s="460"/>
      <c r="M30" s="466"/>
      <c r="N30" s="528" t="s">
        <v>125</v>
      </c>
      <c r="O30" s="528"/>
      <c r="P30" s="529" t="s">
        <v>207</v>
      </c>
      <c r="Q30" s="529"/>
      <c r="R30" s="529"/>
      <c r="S30" s="188">
        <v>5</v>
      </c>
      <c r="T30" s="189">
        <v>30</v>
      </c>
      <c r="U30" s="189">
        <f t="shared" ref="U30:U34" si="1">IF(AND(S30="",T30=""),"",(S30*T30))</f>
        <v>150</v>
      </c>
    </row>
    <row r="31" spans="1:21" ht="20.100000000000001" customHeight="1">
      <c r="A31" s="460"/>
      <c r="B31" s="466"/>
      <c r="C31" s="537"/>
      <c r="D31" s="537"/>
      <c r="E31" s="538"/>
      <c r="F31" s="538"/>
      <c r="G31" s="538"/>
      <c r="H31" s="185"/>
      <c r="I31" s="187"/>
      <c r="J31" s="187" t="str">
        <f t="shared" si="0"/>
        <v/>
      </c>
      <c r="L31" s="460"/>
      <c r="M31" s="466"/>
      <c r="N31" s="528" t="s">
        <v>190</v>
      </c>
      <c r="O31" s="528"/>
      <c r="P31" s="529" t="s">
        <v>208</v>
      </c>
      <c r="Q31" s="529"/>
      <c r="R31" s="529"/>
      <c r="S31" s="188">
        <v>5</v>
      </c>
      <c r="T31" s="189">
        <v>1</v>
      </c>
      <c r="U31" s="189">
        <f t="shared" si="1"/>
        <v>5</v>
      </c>
    </row>
    <row r="32" spans="1:21" ht="20.100000000000001" customHeight="1">
      <c r="A32" s="460"/>
      <c r="B32" s="466"/>
      <c r="C32" s="537"/>
      <c r="D32" s="537"/>
      <c r="E32" s="538"/>
      <c r="F32" s="538"/>
      <c r="G32" s="538"/>
      <c r="H32" s="185"/>
      <c r="I32" s="187"/>
      <c r="J32" s="187" t="str">
        <f t="shared" si="0"/>
        <v/>
      </c>
      <c r="L32" s="460"/>
      <c r="M32" s="466"/>
      <c r="N32" s="528" t="s">
        <v>190</v>
      </c>
      <c r="O32" s="528"/>
      <c r="P32" s="529" t="s">
        <v>209</v>
      </c>
      <c r="Q32" s="529"/>
      <c r="R32" s="529"/>
      <c r="S32" s="188">
        <v>10</v>
      </c>
      <c r="T32" s="189">
        <v>1</v>
      </c>
      <c r="U32" s="189">
        <f t="shared" si="1"/>
        <v>10</v>
      </c>
    </row>
    <row r="33" spans="1:21" s="172" customFormat="1" ht="20.100000000000001" customHeight="1">
      <c r="A33" s="460"/>
      <c r="B33" s="466"/>
      <c r="C33" s="537"/>
      <c r="D33" s="537"/>
      <c r="E33" s="538"/>
      <c r="F33" s="538"/>
      <c r="G33" s="538"/>
      <c r="H33" s="185"/>
      <c r="I33" s="187"/>
      <c r="J33" s="187" t="str">
        <f t="shared" si="0"/>
        <v/>
      </c>
      <c r="L33" s="460"/>
      <c r="M33" s="466"/>
      <c r="N33" s="528" t="s">
        <v>191</v>
      </c>
      <c r="O33" s="528"/>
      <c r="P33" s="529" t="s">
        <v>192</v>
      </c>
      <c r="Q33" s="529"/>
      <c r="R33" s="529"/>
      <c r="S33" s="185"/>
      <c r="T33" s="187"/>
      <c r="U33" s="187" t="str">
        <f t="shared" si="1"/>
        <v/>
      </c>
    </row>
    <row r="34" spans="1:21" ht="20.100000000000001" customHeight="1">
      <c r="A34" s="460"/>
      <c r="B34" s="466"/>
      <c r="C34" s="537"/>
      <c r="D34" s="537"/>
      <c r="E34" s="538"/>
      <c r="F34" s="538"/>
      <c r="G34" s="538"/>
      <c r="H34" s="185"/>
      <c r="I34" s="187"/>
      <c r="J34" s="187" t="str">
        <f t="shared" si="0"/>
        <v/>
      </c>
      <c r="L34" s="460"/>
      <c r="M34" s="466"/>
      <c r="N34" s="514"/>
      <c r="O34" s="515"/>
      <c r="P34" s="516"/>
      <c r="Q34" s="517"/>
      <c r="R34" s="518"/>
      <c r="S34" s="185"/>
      <c r="T34" s="187"/>
      <c r="U34" s="187" t="str">
        <f t="shared" si="1"/>
        <v/>
      </c>
    </row>
    <row r="35" spans="1:21" ht="39.6" customHeight="1">
      <c r="A35" s="460"/>
      <c r="B35" s="466"/>
      <c r="C35" s="553" t="s">
        <v>334</v>
      </c>
      <c r="D35" s="554"/>
      <c r="E35" s="554"/>
      <c r="F35" s="554"/>
      <c r="G35" s="554"/>
      <c r="H35" s="554"/>
      <c r="I35" s="554"/>
      <c r="J35" s="555"/>
      <c r="L35" s="460"/>
      <c r="M35" s="466"/>
      <c r="N35" s="519" t="s">
        <v>326</v>
      </c>
      <c r="O35" s="520"/>
      <c r="P35" s="520"/>
      <c r="Q35" s="520"/>
      <c r="R35" s="520"/>
      <c r="S35" s="520"/>
      <c r="T35" s="520"/>
      <c r="U35" s="521"/>
    </row>
    <row r="36" spans="1:21" ht="20.100000000000001" customHeight="1">
      <c r="A36" s="460"/>
      <c r="B36" s="466"/>
      <c r="C36" s="145"/>
      <c r="D36" s="522" t="s">
        <v>127</v>
      </c>
      <c r="E36" s="523"/>
      <c r="F36" s="523"/>
      <c r="G36" s="523"/>
      <c r="H36" s="523"/>
      <c r="I36" s="523"/>
      <c r="J36" s="524"/>
      <c r="L36" s="460"/>
      <c r="M36" s="466"/>
      <c r="N36" s="190" t="s">
        <v>140</v>
      </c>
      <c r="O36" s="522" t="s">
        <v>127</v>
      </c>
      <c r="P36" s="523"/>
      <c r="Q36" s="523"/>
      <c r="R36" s="523"/>
      <c r="S36" s="523"/>
      <c r="T36" s="523"/>
      <c r="U36" s="524"/>
    </row>
    <row r="37" spans="1:21" ht="20.100000000000001" customHeight="1">
      <c r="A37" s="460"/>
      <c r="B37" s="466"/>
      <c r="C37" s="145"/>
      <c r="D37" s="525" t="s">
        <v>4</v>
      </c>
      <c r="E37" s="526"/>
      <c r="F37" s="526"/>
      <c r="G37" s="526"/>
      <c r="H37" s="526"/>
      <c r="I37" s="526"/>
      <c r="J37" s="527"/>
      <c r="L37" s="460"/>
      <c r="M37" s="466"/>
      <c r="N37" s="190" t="s">
        <v>140</v>
      </c>
      <c r="O37" s="525" t="s">
        <v>4</v>
      </c>
      <c r="P37" s="526"/>
      <c r="Q37" s="526"/>
      <c r="R37" s="526"/>
      <c r="S37" s="526"/>
      <c r="T37" s="526"/>
      <c r="U37" s="527"/>
    </row>
    <row r="38" spans="1:21" ht="20.100000000000001" customHeight="1">
      <c r="A38" s="460"/>
      <c r="B38" s="466"/>
      <c r="C38" s="145"/>
      <c r="D38" s="458" t="s">
        <v>128</v>
      </c>
      <c r="E38" s="458"/>
      <c r="F38" s="458"/>
      <c r="G38" s="101" t="s">
        <v>129</v>
      </c>
      <c r="H38" s="474"/>
      <c r="I38" s="474"/>
      <c r="J38" s="508"/>
      <c r="L38" s="460"/>
      <c r="M38" s="466"/>
      <c r="N38" s="171"/>
      <c r="O38" s="458" t="s">
        <v>128</v>
      </c>
      <c r="P38" s="458"/>
      <c r="Q38" s="458"/>
      <c r="R38" s="101" t="s">
        <v>129</v>
      </c>
      <c r="S38" s="474"/>
      <c r="T38" s="474"/>
      <c r="U38" s="508"/>
    </row>
    <row r="39" spans="1:21" ht="20.100000000000001" customHeight="1">
      <c r="A39" s="477" t="s">
        <v>130</v>
      </c>
      <c r="B39" s="467"/>
      <c r="C39" s="458" t="s">
        <v>131</v>
      </c>
      <c r="D39" s="458"/>
      <c r="E39" s="458"/>
      <c r="F39" s="458"/>
      <c r="G39" s="458"/>
      <c r="H39" s="458"/>
      <c r="I39" s="458"/>
      <c r="J39" s="459"/>
      <c r="L39" s="477" t="s">
        <v>130</v>
      </c>
      <c r="M39" s="467"/>
      <c r="N39" s="458" t="s">
        <v>131</v>
      </c>
      <c r="O39" s="458"/>
      <c r="P39" s="458"/>
      <c r="Q39" s="458"/>
      <c r="R39" s="458"/>
      <c r="S39" s="458"/>
      <c r="T39" s="458"/>
      <c r="U39" s="459"/>
    </row>
    <row r="40" spans="1:21" ht="20.100000000000001" customHeight="1">
      <c r="A40" s="477"/>
      <c r="B40" s="467"/>
      <c r="C40" s="544"/>
      <c r="D40" s="544"/>
      <c r="E40" s="544"/>
      <c r="F40" s="544"/>
      <c r="G40" s="544"/>
      <c r="H40" s="544"/>
      <c r="I40" s="544"/>
      <c r="J40" s="545"/>
      <c r="L40" s="477"/>
      <c r="M40" s="467"/>
      <c r="N40" s="509" t="s">
        <v>194</v>
      </c>
      <c r="O40" s="510"/>
      <c r="P40" s="510"/>
      <c r="Q40" s="510"/>
      <c r="R40" s="510"/>
      <c r="S40" s="510"/>
      <c r="T40" s="510"/>
      <c r="U40" s="511"/>
    </row>
    <row r="41" spans="1:21" ht="20.100000000000001" customHeight="1">
      <c r="A41" s="477"/>
      <c r="B41" s="467"/>
      <c r="C41" s="544"/>
      <c r="D41" s="544"/>
      <c r="E41" s="544"/>
      <c r="F41" s="544"/>
      <c r="G41" s="544"/>
      <c r="H41" s="544"/>
      <c r="I41" s="544"/>
      <c r="J41" s="545"/>
      <c r="L41" s="477"/>
      <c r="M41" s="467"/>
      <c r="N41" s="510"/>
      <c r="O41" s="510"/>
      <c r="P41" s="510"/>
      <c r="Q41" s="510"/>
      <c r="R41" s="510"/>
      <c r="S41" s="510"/>
      <c r="T41" s="510"/>
      <c r="U41" s="511"/>
    </row>
    <row r="42" spans="1:21" ht="20.100000000000001" customHeight="1">
      <c r="A42" s="477"/>
      <c r="B42" s="467"/>
      <c r="C42" s="544"/>
      <c r="D42" s="544"/>
      <c r="E42" s="544"/>
      <c r="F42" s="544"/>
      <c r="G42" s="544"/>
      <c r="H42" s="544"/>
      <c r="I42" s="544"/>
      <c r="J42" s="545"/>
      <c r="L42" s="477"/>
      <c r="M42" s="467"/>
      <c r="N42" s="510"/>
      <c r="O42" s="510"/>
      <c r="P42" s="510"/>
      <c r="Q42" s="510"/>
      <c r="R42" s="510"/>
      <c r="S42" s="510"/>
      <c r="T42" s="510"/>
      <c r="U42" s="511"/>
    </row>
    <row r="43" spans="1:21" ht="20.100000000000001" customHeight="1">
      <c r="A43" s="477"/>
      <c r="B43" s="467"/>
      <c r="C43" s="544"/>
      <c r="D43" s="544"/>
      <c r="E43" s="544"/>
      <c r="F43" s="544"/>
      <c r="G43" s="544"/>
      <c r="H43" s="544"/>
      <c r="I43" s="544"/>
      <c r="J43" s="545"/>
      <c r="L43" s="477"/>
      <c r="M43" s="467"/>
      <c r="N43" s="510"/>
      <c r="O43" s="510"/>
      <c r="P43" s="510"/>
      <c r="Q43" s="510"/>
      <c r="R43" s="510"/>
      <c r="S43" s="510"/>
      <c r="T43" s="510"/>
      <c r="U43" s="511"/>
    </row>
    <row r="44" spans="1:21" ht="20.100000000000001" customHeight="1">
      <c r="A44" s="477"/>
      <c r="B44" s="467"/>
      <c r="C44" s="466" t="s">
        <v>132</v>
      </c>
      <c r="D44" s="466"/>
      <c r="E44" s="466"/>
      <c r="F44" s="466"/>
      <c r="G44" s="466"/>
      <c r="H44" s="466"/>
      <c r="I44" s="466"/>
      <c r="J44" s="535"/>
      <c r="L44" s="477"/>
      <c r="M44" s="467"/>
      <c r="N44" s="466" t="s">
        <v>132</v>
      </c>
      <c r="O44" s="466"/>
      <c r="P44" s="466"/>
      <c r="Q44" s="512" t="s">
        <v>195</v>
      </c>
      <c r="R44" s="512"/>
      <c r="S44" s="512"/>
      <c r="T44" s="512"/>
      <c r="U44" s="513"/>
    </row>
    <row r="45" spans="1:21" ht="39.950000000000003" customHeight="1">
      <c r="A45" s="550" t="s">
        <v>335</v>
      </c>
      <c r="B45" s="551"/>
      <c r="C45" s="551"/>
      <c r="D45" s="551"/>
      <c r="E45" s="551"/>
      <c r="F45" s="551"/>
      <c r="G45" s="551"/>
      <c r="H45" s="551"/>
      <c r="I45" s="551"/>
      <c r="J45" s="552"/>
      <c r="L45" s="498" t="s">
        <v>327</v>
      </c>
      <c r="M45" s="499"/>
      <c r="N45" s="499"/>
      <c r="O45" s="499"/>
      <c r="P45" s="499"/>
      <c r="Q45" s="499"/>
      <c r="R45" s="499"/>
      <c r="S45" s="499"/>
      <c r="T45" s="499"/>
      <c r="U45" s="500"/>
    </row>
    <row r="46" spans="1:21" ht="20.100000000000001" customHeight="1">
      <c r="A46" s="548" t="s">
        <v>336</v>
      </c>
      <c r="B46" s="503" t="s">
        <v>134</v>
      </c>
      <c r="C46" s="503"/>
      <c r="D46" s="503"/>
      <c r="E46" s="503"/>
      <c r="F46" s="503"/>
      <c r="G46" s="503"/>
      <c r="H46" s="503"/>
      <c r="I46" s="503"/>
      <c r="J46" s="504"/>
      <c r="L46" s="501" t="s">
        <v>133</v>
      </c>
      <c r="M46" s="503" t="s">
        <v>134</v>
      </c>
      <c r="N46" s="503"/>
      <c r="O46" s="503"/>
      <c r="P46" s="503"/>
      <c r="Q46" s="503"/>
      <c r="R46" s="503"/>
      <c r="S46" s="503"/>
      <c r="T46" s="503"/>
      <c r="U46" s="504"/>
    </row>
    <row r="47" spans="1:21" ht="20.100000000000001" customHeight="1">
      <c r="A47" s="548"/>
      <c r="B47" s="544"/>
      <c r="C47" s="544"/>
      <c r="D47" s="544"/>
      <c r="E47" s="544"/>
      <c r="F47" s="544"/>
      <c r="G47" s="544"/>
      <c r="H47" s="544"/>
      <c r="I47" s="544"/>
      <c r="J47" s="545"/>
      <c r="L47" s="501"/>
      <c r="M47" s="487" t="s">
        <v>197</v>
      </c>
      <c r="N47" s="487"/>
      <c r="O47" s="487"/>
      <c r="P47" s="487"/>
      <c r="Q47" s="487"/>
      <c r="R47" s="487"/>
      <c r="S47" s="487"/>
      <c r="T47" s="487"/>
      <c r="U47" s="505"/>
    </row>
    <row r="48" spans="1:21" ht="20.100000000000001" customHeight="1">
      <c r="A48" s="548"/>
      <c r="B48" s="544"/>
      <c r="C48" s="544"/>
      <c r="D48" s="544"/>
      <c r="E48" s="544"/>
      <c r="F48" s="544"/>
      <c r="G48" s="544"/>
      <c r="H48" s="544"/>
      <c r="I48" s="544"/>
      <c r="J48" s="545"/>
      <c r="L48" s="501"/>
      <c r="M48" s="487"/>
      <c r="N48" s="487"/>
      <c r="O48" s="487"/>
      <c r="P48" s="487"/>
      <c r="Q48" s="487"/>
      <c r="R48" s="487"/>
      <c r="S48" s="487"/>
      <c r="T48" s="487"/>
      <c r="U48" s="505"/>
    </row>
    <row r="49" spans="1:24" ht="20.100000000000001" customHeight="1">
      <c r="A49" s="548"/>
      <c r="B49" s="544"/>
      <c r="C49" s="544"/>
      <c r="D49" s="544"/>
      <c r="E49" s="544"/>
      <c r="F49" s="544"/>
      <c r="G49" s="544"/>
      <c r="H49" s="544"/>
      <c r="I49" s="544"/>
      <c r="J49" s="545"/>
      <c r="L49" s="501"/>
      <c r="M49" s="487"/>
      <c r="N49" s="487"/>
      <c r="O49" s="487"/>
      <c r="P49" s="487"/>
      <c r="Q49" s="487"/>
      <c r="R49" s="487"/>
      <c r="S49" s="487"/>
      <c r="T49" s="487"/>
      <c r="U49" s="505"/>
    </row>
    <row r="50" spans="1:24" ht="20.100000000000001" customHeight="1">
      <c r="A50" s="548"/>
      <c r="B50" s="544"/>
      <c r="C50" s="544"/>
      <c r="D50" s="544"/>
      <c r="E50" s="544"/>
      <c r="F50" s="544"/>
      <c r="G50" s="544"/>
      <c r="H50" s="544"/>
      <c r="I50" s="544"/>
      <c r="J50" s="545"/>
      <c r="L50" s="501"/>
      <c r="M50" s="487"/>
      <c r="N50" s="487"/>
      <c r="O50" s="487"/>
      <c r="P50" s="487"/>
      <c r="Q50" s="487"/>
      <c r="R50" s="487"/>
      <c r="S50" s="487"/>
      <c r="T50" s="487"/>
      <c r="U50" s="505"/>
    </row>
    <row r="51" spans="1:24" ht="20.100000000000001" customHeight="1">
      <c r="A51" s="548"/>
      <c r="B51" s="544"/>
      <c r="C51" s="544"/>
      <c r="D51" s="544"/>
      <c r="E51" s="544"/>
      <c r="F51" s="544"/>
      <c r="G51" s="544"/>
      <c r="H51" s="544"/>
      <c r="I51" s="544"/>
      <c r="J51" s="545"/>
      <c r="L51" s="501"/>
      <c r="M51" s="487"/>
      <c r="N51" s="487"/>
      <c r="O51" s="487"/>
      <c r="P51" s="487"/>
      <c r="Q51" s="487"/>
      <c r="R51" s="487"/>
      <c r="S51" s="487"/>
      <c r="T51" s="487"/>
      <c r="U51" s="505"/>
    </row>
    <row r="52" spans="1:24" ht="20.100000000000001" customHeight="1">
      <c r="A52" s="548"/>
      <c r="B52" s="544"/>
      <c r="C52" s="544"/>
      <c r="D52" s="544"/>
      <c r="E52" s="544"/>
      <c r="F52" s="544"/>
      <c r="G52" s="544"/>
      <c r="H52" s="544"/>
      <c r="I52" s="544"/>
      <c r="J52" s="545"/>
      <c r="L52" s="501"/>
      <c r="M52" s="487"/>
      <c r="N52" s="487"/>
      <c r="O52" s="487"/>
      <c r="P52" s="487"/>
      <c r="Q52" s="487"/>
      <c r="R52" s="487"/>
      <c r="S52" s="487"/>
      <c r="T52" s="487"/>
      <c r="U52" s="505"/>
    </row>
    <row r="53" spans="1:24" ht="20.100000000000001" customHeight="1">
      <c r="A53" s="548"/>
      <c r="B53" s="544"/>
      <c r="C53" s="544"/>
      <c r="D53" s="544"/>
      <c r="E53" s="544"/>
      <c r="F53" s="544"/>
      <c r="G53" s="544"/>
      <c r="H53" s="544"/>
      <c r="I53" s="544"/>
      <c r="J53" s="545"/>
      <c r="L53" s="501"/>
      <c r="M53" s="487"/>
      <c r="N53" s="487"/>
      <c r="O53" s="487"/>
      <c r="P53" s="487"/>
      <c r="Q53" s="487"/>
      <c r="R53" s="487"/>
      <c r="S53" s="487"/>
      <c r="T53" s="487"/>
      <c r="U53" s="505"/>
    </row>
    <row r="54" spans="1:24" ht="20.100000000000001" customHeight="1">
      <c r="A54" s="548"/>
      <c r="B54" s="544"/>
      <c r="C54" s="544"/>
      <c r="D54" s="544"/>
      <c r="E54" s="544"/>
      <c r="F54" s="544"/>
      <c r="G54" s="544"/>
      <c r="H54" s="544"/>
      <c r="I54" s="544"/>
      <c r="J54" s="545"/>
      <c r="L54" s="501"/>
      <c r="M54" s="487"/>
      <c r="N54" s="487"/>
      <c r="O54" s="487"/>
      <c r="P54" s="487"/>
      <c r="Q54" s="487"/>
      <c r="R54" s="487"/>
      <c r="S54" s="487"/>
      <c r="T54" s="487"/>
      <c r="U54" s="505"/>
    </row>
    <row r="55" spans="1:24" ht="20.100000000000001" customHeight="1">
      <c r="A55" s="548"/>
      <c r="B55" s="544"/>
      <c r="C55" s="544"/>
      <c r="D55" s="544"/>
      <c r="E55" s="544"/>
      <c r="F55" s="544"/>
      <c r="G55" s="544"/>
      <c r="H55" s="544"/>
      <c r="I55" s="544"/>
      <c r="J55" s="545"/>
      <c r="L55" s="501"/>
      <c r="M55" s="487"/>
      <c r="N55" s="487"/>
      <c r="O55" s="487"/>
      <c r="P55" s="487"/>
      <c r="Q55" s="487"/>
      <c r="R55" s="487"/>
      <c r="S55" s="487"/>
      <c r="T55" s="487"/>
      <c r="U55" s="505"/>
    </row>
    <row r="56" spans="1:24" ht="20.100000000000001" customHeight="1">
      <c r="A56" s="548"/>
      <c r="B56" s="544"/>
      <c r="C56" s="544"/>
      <c r="D56" s="544"/>
      <c r="E56" s="544"/>
      <c r="F56" s="544"/>
      <c r="G56" s="544"/>
      <c r="H56" s="544"/>
      <c r="I56" s="544"/>
      <c r="J56" s="545"/>
      <c r="L56" s="501"/>
      <c r="M56" s="487"/>
      <c r="N56" s="487"/>
      <c r="O56" s="487"/>
      <c r="P56" s="487"/>
      <c r="Q56" s="487"/>
      <c r="R56" s="487"/>
      <c r="S56" s="487"/>
      <c r="T56" s="487"/>
      <c r="U56" s="505"/>
    </row>
    <row r="57" spans="1:24" ht="20.100000000000001" customHeight="1">
      <c r="A57" s="548"/>
      <c r="B57" s="544"/>
      <c r="C57" s="544"/>
      <c r="D57" s="544"/>
      <c r="E57" s="544"/>
      <c r="F57" s="544"/>
      <c r="G57" s="544"/>
      <c r="H57" s="544"/>
      <c r="I57" s="544"/>
      <c r="J57" s="545"/>
      <c r="L57" s="501"/>
      <c r="M57" s="487"/>
      <c r="N57" s="487"/>
      <c r="O57" s="487"/>
      <c r="P57" s="487"/>
      <c r="Q57" s="487"/>
      <c r="R57" s="487"/>
      <c r="S57" s="487"/>
      <c r="T57" s="487"/>
      <c r="U57" s="505"/>
    </row>
    <row r="58" spans="1:24" ht="20.100000000000001" customHeight="1">
      <c r="A58" s="548"/>
      <c r="B58" s="544"/>
      <c r="C58" s="544"/>
      <c r="D58" s="544"/>
      <c r="E58" s="544"/>
      <c r="F58" s="544"/>
      <c r="G58" s="544"/>
      <c r="H58" s="544"/>
      <c r="I58" s="544"/>
      <c r="J58" s="545"/>
      <c r="L58" s="501"/>
      <c r="M58" s="487"/>
      <c r="N58" s="487"/>
      <c r="O58" s="487"/>
      <c r="P58" s="487"/>
      <c r="Q58" s="487"/>
      <c r="R58" s="487"/>
      <c r="S58" s="487"/>
      <c r="T58" s="487"/>
      <c r="U58" s="505"/>
    </row>
    <row r="59" spans="1:24" ht="20.100000000000001" customHeight="1">
      <c r="A59" s="548"/>
      <c r="B59" s="544"/>
      <c r="C59" s="544"/>
      <c r="D59" s="544"/>
      <c r="E59" s="544"/>
      <c r="F59" s="544"/>
      <c r="G59" s="544"/>
      <c r="H59" s="544"/>
      <c r="I59" s="544"/>
      <c r="J59" s="545"/>
      <c r="L59" s="501"/>
      <c r="M59" s="487"/>
      <c r="N59" s="487"/>
      <c r="O59" s="487"/>
      <c r="P59" s="487"/>
      <c r="Q59" s="487"/>
      <c r="R59" s="487"/>
      <c r="S59" s="487"/>
      <c r="T59" s="487"/>
      <c r="U59" s="505"/>
    </row>
    <row r="60" spans="1:24" ht="20.100000000000001" customHeight="1">
      <c r="A60" s="548"/>
      <c r="B60" s="544"/>
      <c r="C60" s="544"/>
      <c r="D60" s="544"/>
      <c r="E60" s="544"/>
      <c r="F60" s="544"/>
      <c r="G60" s="544"/>
      <c r="H60" s="544"/>
      <c r="I60" s="544"/>
      <c r="J60" s="545"/>
      <c r="L60" s="501"/>
      <c r="M60" s="487"/>
      <c r="N60" s="487"/>
      <c r="O60" s="487"/>
      <c r="P60" s="487"/>
      <c r="Q60" s="487"/>
      <c r="R60" s="487"/>
      <c r="S60" s="487"/>
      <c r="T60" s="487"/>
      <c r="U60" s="505"/>
    </row>
    <row r="61" spans="1:24" ht="20.100000000000001" customHeight="1">
      <c r="A61" s="548"/>
      <c r="B61" s="421" t="s">
        <v>135</v>
      </c>
      <c r="C61" s="421"/>
      <c r="D61" s="421"/>
      <c r="E61" s="421"/>
      <c r="F61" s="421"/>
      <c r="G61" s="421"/>
      <c r="H61" s="421"/>
      <c r="I61" s="421"/>
      <c r="J61" s="427"/>
      <c r="L61" s="501"/>
      <c r="M61" s="421" t="s">
        <v>135</v>
      </c>
      <c r="N61" s="421"/>
      <c r="O61" s="421"/>
      <c r="P61" s="421"/>
      <c r="Q61" s="421"/>
      <c r="R61" s="421"/>
      <c r="S61" s="421"/>
      <c r="T61" s="421"/>
      <c r="U61" s="427"/>
      <c r="X61" t="b">
        <f>AND($B$73="",OR(交付申請書!$I$37="有（1回）",交付申請書!$I$37="有（2回）",交付申請書!$I$37="有（3回）",交付申請書!$I$37="有（4回）",交付申請書!$I$37="有（5回）"))</f>
        <v>0</v>
      </c>
    </row>
    <row r="62" spans="1:24" ht="20.100000000000001" customHeight="1">
      <c r="A62" s="548"/>
      <c r="B62" s="544"/>
      <c r="C62" s="544"/>
      <c r="D62" s="544"/>
      <c r="E62" s="544"/>
      <c r="F62" s="544"/>
      <c r="G62" s="544"/>
      <c r="H62" s="544"/>
      <c r="I62" s="544"/>
      <c r="J62" s="545"/>
      <c r="L62" s="501"/>
      <c r="M62" s="487" t="s">
        <v>196</v>
      </c>
      <c r="N62" s="487"/>
      <c r="O62" s="487"/>
      <c r="P62" s="487"/>
      <c r="Q62" s="487"/>
      <c r="R62" s="487"/>
      <c r="S62" s="487"/>
      <c r="T62" s="487"/>
      <c r="U62" s="505"/>
    </row>
    <row r="63" spans="1:24" ht="20.100000000000001" customHeight="1">
      <c r="A63" s="548"/>
      <c r="B63" s="544"/>
      <c r="C63" s="544"/>
      <c r="D63" s="544"/>
      <c r="E63" s="544"/>
      <c r="F63" s="544"/>
      <c r="G63" s="544"/>
      <c r="H63" s="544"/>
      <c r="I63" s="544"/>
      <c r="J63" s="545"/>
      <c r="L63" s="501"/>
      <c r="M63" s="487"/>
      <c r="N63" s="487"/>
      <c r="O63" s="487"/>
      <c r="P63" s="487"/>
      <c r="Q63" s="487"/>
      <c r="R63" s="487"/>
      <c r="S63" s="487"/>
      <c r="T63" s="487"/>
      <c r="U63" s="505"/>
    </row>
    <row r="64" spans="1:24" ht="20.100000000000001" customHeight="1">
      <c r="A64" s="548"/>
      <c r="B64" s="544"/>
      <c r="C64" s="544"/>
      <c r="D64" s="544"/>
      <c r="E64" s="544"/>
      <c r="F64" s="544"/>
      <c r="G64" s="544"/>
      <c r="H64" s="544"/>
      <c r="I64" s="544"/>
      <c r="J64" s="545"/>
      <c r="L64" s="501"/>
      <c r="M64" s="487"/>
      <c r="N64" s="487"/>
      <c r="O64" s="487"/>
      <c r="P64" s="487"/>
      <c r="Q64" s="487"/>
      <c r="R64" s="487"/>
      <c r="S64" s="487"/>
      <c r="T64" s="487"/>
      <c r="U64" s="505"/>
    </row>
    <row r="65" spans="1:21" ht="20.100000000000001" customHeight="1">
      <c r="A65" s="548"/>
      <c r="B65" s="544"/>
      <c r="C65" s="544"/>
      <c r="D65" s="544"/>
      <c r="E65" s="544"/>
      <c r="F65" s="544"/>
      <c r="G65" s="544"/>
      <c r="H65" s="544"/>
      <c r="I65" s="544"/>
      <c r="J65" s="545"/>
      <c r="L65" s="501"/>
      <c r="M65" s="487"/>
      <c r="N65" s="487"/>
      <c r="O65" s="487"/>
      <c r="P65" s="487"/>
      <c r="Q65" s="487"/>
      <c r="R65" s="487"/>
      <c r="S65" s="487"/>
      <c r="T65" s="487"/>
      <c r="U65" s="505"/>
    </row>
    <row r="66" spans="1:21" ht="20.100000000000001" customHeight="1">
      <c r="A66" s="548"/>
      <c r="B66" s="544"/>
      <c r="C66" s="544"/>
      <c r="D66" s="544"/>
      <c r="E66" s="544"/>
      <c r="F66" s="544"/>
      <c r="G66" s="544"/>
      <c r="H66" s="544"/>
      <c r="I66" s="544"/>
      <c r="J66" s="545"/>
      <c r="L66" s="501"/>
      <c r="M66" s="487"/>
      <c r="N66" s="487"/>
      <c r="O66" s="487"/>
      <c r="P66" s="487"/>
      <c r="Q66" s="487"/>
      <c r="R66" s="487"/>
      <c r="S66" s="487"/>
      <c r="T66" s="487"/>
      <c r="U66" s="505"/>
    </row>
    <row r="67" spans="1:21" ht="20.100000000000001" customHeight="1">
      <c r="A67" s="548"/>
      <c r="B67" s="544"/>
      <c r="C67" s="544"/>
      <c r="D67" s="544"/>
      <c r="E67" s="544"/>
      <c r="F67" s="544"/>
      <c r="G67" s="544"/>
      <c r="H67" s="544"/>
      <c r="I67" s="544"/>
      <c r="J67" s="545"/>
      <c r="L67" s="501"/>
      <c r="M67" s="487"/>
      <c r="N67" s="487"/>
      <c r="O67" s="487"/>
      <c r="P67" s="487"/>
      <c r="Q67" s="487"/>
      <c r="R67" s="487"/>
      <c r="S67" s="487"/>
      <c r="T67" s="487"/>
      <c r="U67" s="505"/>
    </row>
    <row r="68" spans="1:21" ht="20.100000000000001" customHeight="1">
      <c r="A68" s="548"/>
      <c r="B68" s="544"/>
      <c r="C68" s="544"/>
      <c r="D68" s="544"/>
      <c r="E68" s="544"/>
      <c r="F68" s="544"/>
      <c r="G68" s="544"/>
      <c r="H68" s="544"/>
      <c r="I68" s="544"/>
      <c r="J68" s="545"/>
      <c r="L68" s="501"/>
      <c r="M68" s="487"/>
      <c r="N68" s="487"/>
      <c r="O68" s="487"/>
      <c r="P68" s="487"/>
      <c r="Q68" s="487"/>
      <c r="R68" s="487"/>
      <c r="S68" s="487"/>
      <c r="T68" s="487"/>
      <c r="U68" s="505"/>
    </row>
    <row r="69" spans="1:21" ht="20.100000000000001" customHeight="1">
      <c r="A69" s="548"/>
      <c r="B69" s="544"/>
      <c r="C69" s="544"/>
      <c r="D69" s="544"/>
      <c r="E69" s="544"/>
      <c r="F69" s="544"/>
      <c r="G69" s="544"/>
      <c r="H69" s="544"/>
      <c r="I69" s="544"/>
      <c r="J69" s="545"/>
      <c r="L69" s="501"/>
      <c r="M69" s="487"/>
      <c r="N69" s="487"/>
      <c r="O69" s="487"/>
      <c r="P69" s="487"/>
      <c r="Q69" s="487"/>
      <c r="R69" s="487"/>
      <c r="S69" s="487"/>
      <c r="T69" s="487"/>
      <c r="U69" s="505"/>
    </row>
    <row r="70" spans="1:21" ht="20.100000000000001" customHeight="1">
      <c r="A70" s="548"/>
      <c r="B70" s="544"/>
      <c r="C70" s="544"/>
      <c r="D70" s="544"/>
      <c r="E70" s="544"/>
      <c r="F70" s="544"/>
      <c r="G70" s="544"/>
      <c r="H70" s="544"/>
      <c r="I70" s="544"/>
      <c r="J70" s="545"/>
      <c r="L70" s="501"/>
      <c r="M70" s="487"/>
      <c r="N70" s="487"/>
      <c r="O70" s="487"/>
      <c r="P70" s="487"/>
      <c r="Q70" s="487"/>
      <c r="R70" s="487"/>
      <c r="S70" s="487"/>
      <c r="T70" s="487"/>
      <c r="U70" s="505"/>
    </row>
    <row r="71" spans="1:21" ht="20.100000000000001" customHeight="1">
      <c r="A71" s="548"/>
      <c r="B71" s="544"/>
      <c r="C71" s="544"/>
      <c r="D71" s="544"/>
      <c r="E71" s="544"/>
      <c r="F71" s="544"/>
      <c r="G71" s="544"/>
      <c r="H71" s="544"/>
      <c r="I71" s="544"/>
      <c r="J71" s="545"/>
      <c r="L71" s="501"/>
      <c r="M71" s="487"/>
      <c r="N71" s="487"/>
      <c r="O71" s="487"/>
      <c r="P71" s="487"/>
      <c r="Q71" s="487"/>
      <c r="R71" s="487"/>
      <c r="S71" s="487"/>
      <c r="T71" s="487"/>
      <c r="U71" s="505"/>
    </row>
    <row r="72" spans="1:21" ht="20.100000000000001" customHeight="1">
      <c r="A72" s="548"/>
      <c r="B72" s="421" t="s">
        <v>136</v>
      </c>
      <c r="C72" s="421"/>
      <c r="D72" s="421"/>
      <c r="E72" s="421"/>
      <c r="F72" s="421"/>
      <c r="G72" s="421"/>
      <c r="H72" s="421"/>
      <c r="I72" s="421"/>
      <c r="J72" s="427"/>
      <c r="L72" s="501"/>
      <c r="M72" s="421" t="s">
        <v>136</v>
      </c>
      <c r="N72" s="421"/>
      <c r="O72" s="421"/>
      <c r="P72" s="421"/>
      <c r="Q72" s="421"/>
      <c r="R72" s="421"/>
      <c r="S72" s="421"/>
      <c r="T72" s="421"/>
      <c r="U72" s="427"/>
    </row>
    <row r="73" spans="1:21" ht="20.100000000000001" customHeight="1">
      <c r="A73" s="548"/>
      <c r="B73" s="544"/>
      <c r="C73" s="544"/>
      <c r="D73" s="544"/>
      <c r="E73" s="544"/>
      <c r="F73" s="544"/>
      <c r="G73" s="544"/>
      <c r="H73" s="544"/>
      <c r="I73" s="544"/>
      <c r="J73" s="545"/>
      <c r="L73" s="501"/>
      <c r="M73" s="487" t="s">
        <v>198</v>
      </c>
      <c r="N73" s="487"/>
      <c r="O73" s="487"/>
      <c r="P73" s="487"/>
      <c r="Q73" s="487"/>
      <c r="R73" s="487"/>
      <c r="S73" s="487"/>
      <c r="T73" s="487"/>
      <c r="U73" s="505"/>
    </row>
    <row r="74" spans="1:21" ht="20.100000000000001" customHeight="1">
      <c r="A74" s="548"/>
      <c r="B74" s="544"/>
      <c r="C74" s="544"/>
      <c r="D74" s="544"/>
      <c r="E74" s="544"/>
      <c r="F74" s="544"/>
      <c r="G74" s="544"/>
      <c r="H74" s="544"/>
      <c r="I74" s="544"/>
      <c r="J74" s="545"/>
      <c r="L74" s="501"/>
      <c r="M74" s="487"/>
      <c r="N74" s="487"/>
      <c r="O74" s="487"/>
      <c r="P74" s="487"/>
      <c r="Q74" s="487"/>
      <c r="R74" s="487"/>
      <c r="S74" s="487"/>
      <c r="T74" s="487"/>
      <c r="U74" s="505"/>
    </row>
    <row r="75" spans="1:21" ht="20.100000000000001" customHeight="1">
      <c r="A75" s="548"/>
      <c r="B75" s="544"/>
      <c r="C75" s="544"/>
      <c r="D75" s="544"/>
      <c r="E75" s="544"/>
      <c r="F75" s="544"/>
      <c r="G75" s="544"/>
      <c r="H75" s="544"/>
      <c r="I75" s="544"/>
      <c r="J75" s="545"/>
      <c r="L75" s="501"/>
      <c r="M75" s="487"/>
      <c r="N75" s="487"/>
      <c r="O75" s="487"/>
      <c r="P75" s="487"/>
      <c r="Q75" s="487"/>
      <c r="R75" s="487"/>
      <c r="S75" s="487"/>
      <c r="T75" s="487"/>
      <c r="U75" s="505"/>
    </row>
    <row r="76" spans="1:21" ht="20.100000000000001" customHeight="1" thickBot="1">
      <c r="A76" s="549"/>
      <c r="B76" s="546"/>
      <c r="C76" s="546"/>
      <c r="D76" s="546"/>
      <c r="E76" s="546"/>
      <c r="F76" s="546"/>
      <c r="G76" s="546"/>
      <c r="H76" s="546"/>
      <c r="I76" s="546"/>
      <c r="J76" s="547"/>
      <c r="L76" s="502"/>
      <c r="M76" s="506"/>
      <c r="N76" s="506"/>
      <c r="O76" s="506"/>
      <c r="P76" s="506"/>
      <c r="Q76" s="506"/>
      <c r="R76" s="506"/>
      <c r="S76" s="506"/>
      <c r="T76" s="506"/>
      <c r="U76" s="507"/>
    </row>
    <row r="77" spans="1:21" ht="20.100000000000001" customHeight="1"/>
    <row r="78" spans="1:21" ht="20.100000000000001" customHeight="1"/>
    <row r="79" spans="1:21" ht="20.100000000000001" customHeight="1"/>
    <row r="80" spans="1:21"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sheetData>
  <mergeCells count="104">
    <mergeCell ref="D37:J37"/>
    <mergeCell ref="A2:J2"/>
    <mergeCell ref="C21:J21"/>
    <mergeCell ref="C26:J26"/>
    <mergeCell ref="C28:D28"/>
    <mergeCell ref="C22:J25"/>
    <mergeCell ref="A5:B5"/>
    <mergeCell ref="A4:B4"/>
    <mergeCell ref="A3:B3"/>
    <mergeCell ref="C27:D27"/>
    <mergeCell ref="E28:G28"/>
    <mergeCell ref="E27:G27"/>
    <mergeCell ref="A6:B7"/>
    <mergeCell ref="C6:J7"/>
    <mergeCell ref="C8:J9"/>
    <mergeCell ref="C10:J15"/>
    <mergeCell ref="C16:J16"/>
    <mergeCell ref="C3:J3"/>
    <mergeCell ref="B61:J61"/>
    <mergeCell ref="B62:J71"/>
    <mergeCell ref="B72:J72"/>
    <mergeCell ref="B73:J76"/>
    <mergeCell ref="A46:A76"/>
    <mergeCell ref="C5:J5"/>
    <mergeCell ref="C44:E44"/>
    <mergeCell ref="F44:J44"/>
    <mergeCell ref="A39:B44"/>
    <mergeCell ref="C39:J39"/>
    <mergeCell ref="B47:J60"/>
    <mergeCell ref="B46:J46"/>
    <mergeCell ref="D38:F38"/>
    <mergeCell ref="H38:J38"/>
    <mergeCell ref="A45:J45"/>
    <mergeCell ref="A8:B38"/>
    <mergeCell ref="C40:J43"/>
    <mergeCell ref="C34:D34"/>
    <mergeCell ref="C32:D32"/>
    <mergeCell ref="C31:D31"/>
    <mergeCell ref="C30:D30"/>
    <mergeCell ref="C29:D29"/>
    <mergeCell ref="C35:J35"/>
    <mergeCell ref="D36:J36"/>
    <mergeCell ref="A1:J1"/>
    <mergeCell ref="C33:D33"/>
    <mergeCell ref="E33:G33"/>
    <mergeCell ref="L1:U1"/>
    <mergeCell ref="L2:U2"/>
    <mergeCell ref="L3:M3"/>
    <mergeCell ref="N3:U3"/>
    <mergeCell ref="L4:M4"/>
    <mergeCell ref="N4:U4"/>
    <mergeCell ref="L5:M5"/>
    <mergeCell ref="N5:U5"/>
    <mergeCell ref="L6:M7"/>
    <mergeCell ref="N6:U7"/>
    <mergeCell ref="L8:M38"/>
    <mergeCell ref="N8:U9"/>
    <mergeCell ref="N10:U15"/>
    <mergeCell ref="N16:U16"/>
    <mergeCell ref="E34:G34"/>
    <mergeCell ref="E32:G32"/>
    <mergeCell ref="E31:G31"/>
    <mergeCell ref="E30:G30"/>
    <mergeCell ref="E29:G29"/>
    <mergeCell ref="C17:J20"/>
    <mergeCell ref="C4:J4"/>
    <mergeCell ref="N28:O28"/>
    <mergeCell ref="P28:R28"/>
    <mergeCell ref="N29:O29"/>
    <mergeCell ref="P29:R29"/>
    <mergeCell ref="N30:O30"/>
    <mergeCell ref="P30:R30"/>
    <mergeCell ref="N17:U20"/>
    <mergeCell ref="N21:U21"/>
    <mergeCell ref="N22:U25"/>
    <mergeCell ref="N26:U26"/>
    <mergeCell ref="N27:O27"/>
    <mergeCell ref="P27:R27"/>
    <mergeCell ref="N34:O34"/>
    <mergeCell ref="P34:R34"/>
    <mergeCell ref="N35:U35"/>
    <mergeCell ref="O36:U36"/>
    <mergeCell ref="O37:U37"/>
    <mergeCell ref="N31:O31"/>
    <mergeCell ref="P31:R31"/>
    <mergeCell ref="N32:O32"/>
    <mergeCell ref="P32:R32"/>
    <mergeCell ref="N33:O33"/>
    <mergeCell ref="P33:R33"/>
    <mergeCell ref="L45:U45"/>
    <mergeCell ref="L46:L76"/>
    <mergeCell ref="M46:U46"/>
    <mergeCell ref="M47:U60"/>
    <mergeCell ref="M61:U61"/>
    <mergeCell ref="M62:U71"/>
    <mergeCell ref="M72:U72"/>
    <mergeCell ref="M73:U76"/>
    <mergeCell ref="O38:Q38"/>
    <mergeCell ref="S38:U38"/>
    <mergeCell ref="L39:M44"/>
    <mergeCell ref="N39:U39"/>
    <mergeCell ref="N40:U43"/>
    <mergeCell ref="N44:P44"/>
    <mergeCell ref="Q44:U44"/>
  </mergeCells>
  <phoneticPr fontId="4"/>
  <conditionalFormatting sqref="C4:J7 C10:J15 C17:J20 C22:J25 C40:J43 F44:J44">
    <cfRule type="cellIs" dxfId="350" priority="7" operator="equal">
      <formula>""</formula>
    </cfRule>
  </conditionalFormatting>
  <conditionalFormatting sqref="H38:J38">
    <cfRule type="expression" dxfId="349" priority="6">
      <formula>AND($C$38&lt;&gt;"",$H$38="")</formula>
    </cfRule>
  </conditionalFormatting>
  <conditionalFormatting sqref="N4:U7 N10:U15 N17:U20 N22:U25 N40:U43 Q44:U44">
    <cfRule type="cellIs" dxfId="348" priority="5" operator="equal">
      <formula>""</formula>
    </cfRule>
  </conditionalFormatting>
  <conditionalFormatting sqref="S38:U38">
    <cfRule type="expression" dxfId="347" priority="4">
      <formula>AND($C$38&lt;&gt;"",$H$38="")</formula>
    </cfRule>
  </conditionalFormatting>
  <dataValidations count="3">
    <dataValidation type="list" allowBlank="1" showInputMessage="1" showErrorMessage="1" sqref="C36:C38 N36:N38" xr:uid="{A72D3B4B-4CA2-4F95-B968-83D5D92836B1}">
      <formula1>"〇"</formula1>
    </dataValidation>
    <dataValidation type="list" allowBlank="1" showInputMessage="1" showErrorMessage="1" sqref="F44:J44 Q44:U44" xr:uid="{4FF10B53-D37F-4667-9816-E63D6F6F7101}">
      <formula1>"有,無"</formula1>
    </dataValidation>
    <dataValidation allowBlank="1" showInputMessage="1" showErrorMessage="1" promptTitle="！入力不要！" prompt="自動入力なので、入力しないでください。" sqref="C3:J3 N3:U3" xr:uid="{A49C97D6-4B64-46FC-B12F-719F343C997A}"/>
  </dataValidations>
  <pageMargins left="0.7" right="0.7" top="0.75" bottom="0.75" header="0.3" footer="0.3"/>
  <pageSetup paperSize="9" scale="99" fitToHeight="0" orientation="portrait" horizontalDpi="300" verticalDpi="300" r:id="rId1"/>
  <rowBreaks count="1" manualBreakCount="1">
    <brk id="3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7BA88C4A-EC46-40C7-9615-2135C059D727}">
            <xm:f>AND($B$47="",OR(交付申請書!$I$37="有（1回）",交付申請書!$I$37="有（2回）",交付申請書!$I$37="有（3回）",交付申請書!$I$37="有（4回）",交付申請書!$I$37="有（5回）"))</xm:f>
            <x14:dxf>
              <fill>
                <patternFill>
                  <bgColor rgb="FFFFFF00"/>
                </patternFill>
              </fill>
            </x14:dxf>
          </x14:cfRule>
          <xm:sqref>B47:J60</xm:sqref>
        </x14:conditionalFormatting>
        <x14:conditionalFormatting xmlns:xm="http://schemas.microsoft.com/office/excel/2006/main">
          <x14:cfRule type="expression" priority="2" id="{473B9F8E-04FE-4A49-8EBF-655001AAB9C4}">
            <xm:f>AND($B$62="",OR(交付申請書!$I$37="有（1回）",交付申請書!$I$37="有（2回）",交付申請書!$I$37="有（3回）",交付申請書!$I$37="有（4回）",交付申請書!$I$37="有（5回）"))</xm:f>
            <x14:dxf>
              <fill>
                <patternFill>
                  <bgColor rgb="FFFFFF00"/>
                </patternFill>
              </fill>
            </x14:dxf>
          </x14:cfRule>
          <xm:sqref>B62:J71</xm:sqref>
        </x14:conditionalFormatting>
        <x14:conditionalFormatting xmlns:xm="http://schemas.microsoft.com/office/excel/2006/main">
          <x14:cfRule type="expression" priority="1" id="{FBC26057-339E-4338-BF2D-9CD2C600A659}">
            <xm:f>AND($B$73="",OR(交付申請書!$I$37="有（1回）",交付申請書!$I$37="有（2回）",交付申請書!$I$37="有（3回）",交付申請書!$I$37="有（4回）",交付申請書!$I$37="有（5回）"))</xm:f>
            <x14:dxf>
              <fill>
                <patternFill>
                  <bgColor rgb="FFFFFF00"/>
                </patternFill>
              </fill>
            </x14:dxf>
          </x14:cfRule>
          <xm:sqref>B73:J76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Title="エラー" error="交付申請書＞７．今回申請する事業において、過去に世田谷区子ども基金助成金を受けた事の有無＞「有（N回目）」を選択しないと入力できません。" xr:uid="{C10C9FA7-2580-45B3-AB37-38220B18D29B}">
          <x14:formula1>
            <xm:f>OR(交付申請書!$I$37="有（1回）",交付申請書!$I$37="有（2回）",交付申請書!$I$37="有（3回）",交付申請書!$I$37="有（4回）",交付申請書!$I$37="有（5回）")</xm:f>
          </x14:formula1>
          <xm:sqref>B47:J60 B62:J71 B73:J76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5"/>
  <sheetViews>
    <sheetView view="pageBreakPreview" zoomScaleNormal="100" zoomScaleSheetLayoutView="100" workbookViewId="0">
      <selection activeCell="J12" sqref="J12:M12"/>
    </sheetView>
  </sheetViews>
  <sheetFormatPr defaultColWidth="9" defaultRowHeight="14.25"/>
  <cols>
    <col min="1" max="1" width="15.125" style="1" customWidth="1"/>
    <col min="2" max="2" width="22.125" style="1" customWidth="1"/>
    <col min="3" max="3" width="5.875" style="1" customWidth="1"/>
    <col min="4" max="4" width="22.125" style="1" customWidth="1"/>
    <col min="5" max="5" width="3.625" style="1" customWidth="1"/>
    <col min="6" max="6" width="11.375" style="1" customWidth="1"/>
    <col min="7" max="7" width="3.625" style="1" customWidth="1"/>
    <col min="8" max="8" width="11.375" style="1" customWidth="1"/>
    <col min="9" max="9" width="9" style="1"/>
    <col min="10" max="10" width="15.125" style="1" customWidth="1"/>
    <col min="11" max="11" width="22.125" style="1" customWidth="1"/>
    <col min="12" max="12" width="5.875" style="1" customWidth="1"/>
    <col min="13" max="13" width="22.125" style="1" customWidth="1"/>
    <col min="14" max="14" width="3.625" style="1" customWidth="1"/>
    <col min="15" max="15" width="11.375" style="1" customWidth="1"/>
    <col min="16" max="16" width="3.625" style="1" customWidth="1"/>
    <col min="17" max="17" width="11.375" style="1" customWidth="1"/>
    <col min="18" max="16384" width="9" style="1"/>
  </cols>
  <sheetData>
    <row r="1" spans="1:17" ht="12" customHeight="1">
      <c r="A1" s="3" t="s">
        <v>20</v>
      </c>
      <c r="H1" s="72"/>
      <c r="J1" s="3" t="s">
        <v>20</v>
      </c>
      <c r="Q1" s="72"/>
    </row>
    <row r="2" spans="1:17" ht="20.25" customHeight="1">
      <c r="A2" s="573" t="s">
        <v>15</v>
      </c>
      <c r="B2" s="573"/>
      <c r="C2" s="573"/>
      <c r="D2" s="573"/>
      <c r="E2" s="573"/>
      <c r="F2" s="573"/>
      <c r="G2" s="573"/>
      <c r="H2" s="573"/>
      <c r="J2" s="573" t="s">
        <v>15</v>
      </c>
      <c r="K2" s="573"/>
      <c r="L2" s="573"/>
      <c r="M2" s="573"/>
      <c r="N2" s="573"/>
      <c r="O2" s="573"/>
      <c r="P2" s="573"/>
      <c r="Q2" s="573"/>
    </row>
    <row r="3" spans="1:17" ht="6" customHeight="1">
      <c r="A3" s="4"/>
      <c r="B3" s="4"/>
      <c r="C3" s="4"/>
      <c r="D3" s="4"/>
      <c r="E3" s="4"/>
      <c r="F3" s="4"/>
      <c r="G3" s="4"/>
      <c r="H3" s="4"/>
      <c r="J3" s="173"/>
      <c r="K3" s="173"/>
      <c r="L3" s="173"/>
      <c r="M3" s="173"/>
      <c r="N3" s="173"/>
      <c r="O3" s="173"/>
      <c r="P3" s="173"/>
      <c r="Q3" s="173"/>
    </row>
    <row r="4" spans="1:17" ht="17.25" customHeight="1" thickBot="1">
      <c r="A4" s="28" t="s">
        <v>0</v>
      </c>
      <c r="B4" s="5" t="s">
        <v>12</v>
      </c>
      <c r="C4" s="3"/>
      <c r="D4" s="3"/>
      <c r="E4" s="3"/>
      <c r="J4" s="28" t="s">
        <v>0</v>
      </c>
      <c r="K4" s="5" t="s">
        <v>12</v>
      </c>
      <c r="L4" s="3"/>
      <c r="M4" s="3"/>
      <c r="N4" s="3"/>
    </row>
    <row r="5" spans="1:17" s="2" customFormat="1" ht="25.5" customHeight="1" thickBot="1">
      <c r="A5" s="27" t="s">
        <v>6</v>
      </c>
      <c r="B5" s="574" t="s">
        <v>7</v>
      </c>
      <c r="C5" s="575"/>
      <c r="D5" s="576"/>
      <c r="E5" s="574" t="s">
        <v>8</v>
      </c>
      <c r="F5" s="577"/>
      <c r="G5" s="11"/>
      <c r="J5" s="27" t="s">
        <v>6</v>
      </c>
      <c r="K5" s="574" t="s">
        <v>7</v>
      </c>
      <c r="L5" s="575"/>
      <c r="M5" s="576"/>
      <c r="N5" s="574" t="s">
        <v>8</v>
      </c>
      <c r="O5" s="577"/>
      <c r="P5" s="11"/>
    </row>
    <row r="6" spans="1:17" ht="25.5" customHeight="1" thickTop="1" thickBot="1">
      <c r="A6" s="49" t="s">
        <v>2</v>
      </c>
      <c r="B6" s="658" t="s">
        <v>328</v>
      </c>
      <c r="C6" s="659"/>
      <c r="D6" s="660"/>
      <c r="E6" s="62" t="s">
        <v>16</v>
      </c>
      <c r="F6" s="338"/>
      <c r="G6" s="7"/>
      <c r="J6" s="49" t="s">
        <v>2</v>
      </c>
      <c r="K6" s="578" t="s">
        <v>328</v>
      </c>
      <c r="L6" s="579"/>
      <c r="M6" s="580"/>
      <c r="N6" s="62" t="s">
        <v>16</v>
      </c>
      <c r="O6" s="202">
        <v>250000</v>
      </c>
      <c r="P6" s="7"/>
    </row>
    <row r="7" spans="1:17" ht="15" customHeight="1">
      <c r="A7" s="50" t="s">
        <v>3</v>
      </c>
      <c r="B7" s="661"/>
      <c r="C7" s="662"/>
      <c r="D7" s="663"/>
      <c r="E7" s="24"/>
      <c r="F7" s="339"/>
      <c r="G7" s="12"/>
      <c r="J7" s="50" t="s">
        <v>3</v>
      </c>
      <c r="K7" s="581" t="s">
        <v>199</v>
      </c>
      <c r="L7" s="582"/>
      <c r="M7" s="583"/>
      <c r="N7" s="24"/>
      <c r="O7" s="203">
        <v>3400</v>
      </c>
      <c r="P7" s="12"/>
    </row>
    <row r="8" spans="1:17" ht="15" customHeight="1">
      <c r="A8" s="584" t="s">
        <v>4</v>
      </c>
      <c r="B8" s="664"/>
      <c r="C8" s="665"/>
      <c r="D8" s="666"/>
      <c r="E8" s="35"/>
      <c r="F8" s="340"/>
      <c r="G8" s="12"/>
      <c r="J8" s="584" t="s">
        <v>4</v>
      </c>
      <c r="K8" s="586" t="s">
        <v>200</v>
      </c>
      <c r="L8" s="587"/>
      <c r="M8" s="588"/>
      <c r="N8" s="35"/>
      <c r="O8" s="204">
        <v>30000</v>
      </c>
      <c r="P8" s="12"/>
    </row>
    <row r="9" spans="1:17" ht="15" customHeight="1">
      <c r="A9" s="585"/>
      <c r="B9" s="667"/>
      <c r="C9" s="668"/>
      <c r="D9" s="669"/>
      <c r="E9" s="33"/>
      <c r="F9" s="341"/>
      <c r="G9" s="12"/>
      <c r="J9" s="585"/>
      <c r="K9" s="589"/>
      <c r="L9" s="590"/>
      <c r="M9" s="591"/>
      <c r="N9" s="33"/>
      <c r="O9" s="34"/>
      <c r="P9" s="12"/>
    </row>
    <row r="10" spans="1:17" ht="15" customHeight="1">
      <c r="A10" s="51" t="s">
        <v>11</v>
      </c>
      <c r="B10" s="652"/>
      <c r="C10" s="653"/>
      <c r="D10" s="654"/>
      <c r="E10" s="10"/>
      <c r="F10" s="342"/>
      <c r="G10" s="12"/>
      <c r="J10" s="51" t="s">
        <v>11</v>
      </c>
      <c r="K10" s="592"/>
      <c r="L10" s="593"/>
      <c r="M10" s="594"/>
      <c r="N10" s="10"/>
      <c r="O10" s="25"/>
      <c r="P10" s="12"/>
    </row>
    <row r="11" spans="1:17" ht="16.5" customHeight="1" thickBot="1">
      <c r="A11" s="52"/>
      <c r="B11" s="655"/>
      <c r="C11" s="656"/>
      <c r="D11" s="657"/>
      <c r="E11" s="59"/>
      <c r="F11" s="342"/>
      <c r="G11" s="12"/>
      <c r="J11" s="191"/>
      <c r="K11" s="595"/>
      <c r="L11" s="596"/>
      <c r="M11" s="597"/>
      <c r="N11" s="59"/>
      <c r="O11" s="25"/>
      <c r="P11" s="12"/>
    </row>
    <row r="12" spans="1:17" ht="25.5" customHeight="1" thickTop="1" thickBot="1">
      <c r="A12" s="598" t="s">
        <v>13</v>
      </c>
      <c r="B12" s="599"/>
      <c r="C12" s="599"/>
      <c r="D12" s="599"/>
      <c r="E12" s="60" t="s">
        <v>10</v>
      </c>
      <c r="F12" s="343">
        <f>SUM(F6:F11)</f>
        <v>0</v>
      </c>
      <c r="G12" s="7"/>
      <c r="J12" s="598" t="s">
        <v>13</v>
      </c>
      <c r="K12" s="599"/>
      <c r="L12" s="599"/>
      <c r="M12" s="599"/>
      <c r="N12" s="60" t="s">
        <v>10</v>
      </c>
      <c r="O12" s="61">
        <f>SUM(O6:O11)</f>
        <v>283400</v>
      </c>
      <c r="P12" s="7"/>
    </row>
    <row r="13" spans="1:17" ht="7.5" customHeight="1"/>
    <row r="14" spans="1:17" ht="17.25" customHeight="1" thickBot="1">
      <c r="A14" s="28" t="s">
        <v>1</v>
      </c>
      <c r="B14" s="5" t="s">
        <v>33</v>
      </c>
      <c r="J14" s="28" t="s">
        <v>1</v>
      </c>
      <c r="K14" s="5" t="s">
        <v>33</v>
      </c>
    </row>
    <row r="15" spans="1:17" ht="6" customHeight="1">
      <c r="A15" s="642" t="s">
        <v>9</v>
      </c>
      <c r="B15" s="600" t="s">
        <v>29</v>
      </c>
      <c r="C15" s="600" t="s">
        <v>32</v>
      </c>
      <c r="D15" s="602"/>
      <c r="E15" s="604" t="s">
        <v>8</v>
      </c>
      <c r="F15" s="605"/>
      <c r="G15" s="636"/>
      <c r="H15" s="637"/>
      <c r="J15" s="642" t="s">
        <v>9</v>
      </c>
      <c r="K15" s="600" t="s">
        <v>29</v>
      </c>
      <c r="L15" s="600" t="s">
        <v>32</v>
      </c>
      <c r="M15" s="602"/>
      <c r="N15" s="604" t="s">
        <v>8</v>
      </c>
      <c r="O15" s="605"/>
      <c r="P15" s="636"/>
      <c r="Q15" s="637"/>
    </row>
    <row r="16" spans="1:17" s="2" customFormat="1" ht="25.5" customHeight="1" thickBot="1">
      <c r="A16" s="643"/>
      <c r="B16" s="601"/>
      <c r="C16" s="601"/>
      <c r="D16" s="603"/>
      <c r="E16" s="601"/>
      <c r="F16" s="603"/>
      <c r="G16" s="638" t="s">
        <v>329</v>
      </c>
      <c r="H16" s="639"/>
      <c r="J16" s="643"/>
      <c r="K16" s="601"/>
      <c r="L16" s="601"/>
      <c r="M16" s="603"/>
      <c r="N16" s="601"/>
      <c r="O16" s="603"/>
      <c r="P16" s="638" t="s">
        <v>329</v>
      </c>
      <c r="Q16" s="639"/>
    </row>
    <row r="17" spans="1:17" s="2" customFormat="1" ht="14.25" customHeight="1" thickTop="1">
      <c r="A17" s="624" t="s">
        <v>26</v>
      </c>
      <c r="B17" s="54"/>
      <c r="C17" s="648"/>
      <c r="D17" s="649"/>
      <c r="E17" s="36"/>
      <c r="F17" s="344"/>
      <c r="G17" s="38"/>
      <c r="H17" s="363"/>
      <c r="J17" s="624" t="s">
        <v>26</v>
      </c>
      <c r="K17" s="205" t="s">
        <v>201</v>
      </c>
      <c r="L17" s="640" t="s">
        <v>202</v>
      </c>
      <c r="M17" s="641"/>
      <c r="N17" s="206"/>
      <c r="O17" s="207">
        <v>30000</v>
      </c>
      <c r="P17" s="208"/>
      <c r="Q17" s="209">
        <v>30000</v>
      </c>
    </row>
    <row r="18" spans="1:17" s="2" customFormat="1" ht="14.25" customHeight="1">
      <c r="A18" s="622"/>
      <c r="B18" s="55"/>
      <c r="C18" s="568"/>
      <c r="D18" s="569"/>
      <c r="E18" s="42"/>
      <c r="F18" s="345"/>
      <c r="G18" s="44"/>
      <c r="H18" s="361"/>
      <c r="J18" s="622"/>
      <c r="K18" s="176"/>
      <c r="L18" s="568"/>
      <c r="M18" s="569"/>
      <c r="N18" s="42"/>
      <c r="O18" s="43"/>
      <c r="P18" s="44"/>
      <c r="Q18" s="45"/>
    </row>
    <row r="19" spans="1:17" s="2" customFormat="1" ht="14.25" customHeight="1">
      <c r="A19" s="622"/>
      <c r="B19" s="53"/>
      <c r="C19" s="558"/>
      <c r="D19" s="559"/>
      <c r="E19" s="26"/>
      <c r="F19" s="346"/>
      <c r="G19" s="30"/>
      <c r="H19" s="362"/>
      <c r="J19" s="622"/>
      <c r="K19" s="53"/>
      <c r="L19" s="558"/>
      <c r="M19" s="559"/>
      <c r="N19" s="26"/>
      <c r="O19" s="31"/>
      <c r="P19" s="30"/>
      <c r="Q19" s="32"/>
    </row>
    <row r="20" spans="1:17" s="2" customFormat="1" ht="14.25" customHeight="1" thickBot="1">
      <c r="A20" s="623"/>
      <c r="B20" s="560" t="s">
        <v>31</v>
      </c>
      <c r="C20" s="561"/>
      <c r="D20" s="562"/>
      <c r="E20" s="88"/>
      <c r="F20" s="347">
        <f>SUM(F17:F19)</f>
        <v>0</v>
      </c>
      <c r="G20" s="94"/>
      <c r="H20" s="368">
        <f>SUM(H17:H19)</f>
        <v>0</v>
      </c>
      <c r="J20" s="623"/>
      <c r="K20" s="560" t="s">
        <v>31</v>
      </c>
      <c r="L20" s="561"/>
      <c r="M20" s="562"/>
      <c r="N20" s="88"/>
      <c r="O20" s="89">
        <f>SUM(O17:O19)</f>
        <v>30000</v>
      </c>
      <c r="P20" s="94"/>
      <c r="Q20" s="95">
        <f>SUM(Q17:Q19)</f>
        <v>30000</v>
      </c>
    </row>
    <row r="21" spans="1:17" s="2" customFormat="1" ht="14.25" customHeight="1">
      <c r="A21" s="624" t="s">
        <v>27</v>
      </c>
      <c r="B21" s="56"/>
      <c r="C21" s="625"/>
      <c r="D21" s="626"/>
      <c r="E21" s="36"/>
      <c r="F21" s="348"/>
      <c r="G21" s="627"/>
      <c r="H21" s="628"/>
      <c r="J21" s="624" t="s">
        <v>27</v>
      </c>
      <c r="K21" s="56"/>
      <c r="L21" s="625"/>
      <c r="M21" s="626"/>
      <c r="N21" s="36"/>
      <c r="O21" s="37"/>
      <c r="P21" s="627"/>
      <c r="Q21" s="628"/>
    </row>
    <row r="22" spans="1:17" s="2" customFormat="1" ht="14.25" customHeight="1">
      <c r="A22" s="622"/>
      <c r="B22" s="55"/>
      <c r="C22" s="558"/>
      <c r="D22" s="559"/>
      <c r="E22" s="42"/>
      <c r="F22" s="345"/>
      <c r="G22" s="629"/>
      <c r="H22" s="630"/>
      <c r="J22" s="622"/>
      <c r="K22" s="176"/>
      <c r="L22" s="558"/>
      <c r="M22" s="559"/>
      <c r="N22" s="42"/>
      <c r="O22" s="43"/>
      <c r="P22" s="629"/>
      <c r="Q22" s="630"/>
    </row>
    <row r="23" spans="1:17" s="2" customFormat="1" ht="14.25" customHeight="1" thickBot="1">
      <c r="A23" s="622"/>
      <c r="B23" s="633" t="s">
        <v>31</v>
      </c>
      <c r="C23" s="634"/>
      <c r="D23" s="635"/>
      <c r="E23" s="92"/>
      <c r="F23" s="349">
        <f>SUM(F21:F22)</f>
        <v>0</v>
      </c>
      <c r="G23" s="631"/>
      <c r="H23" s="632"/>
      <c r="J23" s="622"/>
      <c r="K23" s="633" t="s">
        <v>31</v>
      </c>
      <c r="L23" s="634"/>
      <c r="M23" s="635"/>
      <c r="N23" s="92"/>
      <c r="O23" s="93">
        <f>SUM(O21:O22)</f>
        <v>0</v>
      </c>
      <c r="P23" s="631"/>
      <c r="Q23" s="632"/>
    </row>
    <row r="24" spans="1:17" s="2" customFormat="1" ht="14.25" customHeight="1">
      <c r="A24" s="621" t="s">
        <v>21</v>
      </c>
      <c r="B24" s="75"/>
      <c r="C24" s="614"/>
      <c r="D24" s="615"/>
      <c r="E24" s="76"/>
      <c r="F24" s="350"/>
      <c r="G24" s="78"/>
      <c r="H24" s="357"/>
      <c r="J24" s="621" t="s">
        <v>21</v>
      </c>
      <c r="K24" s="178"/>
      <c r="L24" s="614"/>
      <c r="M24" s="615"/>
      <c r="N24" s="76"/>
      <c r="O24" s="77"/>
      <c r="P24" s="78"/>
      <c r="Q24" s="79"/>
    </row>
    <row r="25" spans="1:17" s="2" customFormat="1" ht="14.25" customHeight="1">
      <c r="A25" s="622"/>
      <c r="B25" s="53"/>
      <c r="C25" s="558"/>
      <c r="D25" s="559"/>
      <c r="E25" s="68"/>
      <c r="F25" s="351"/>
      <c r="G25" s="70"/>
      <c r="H25" s="358"/>
      <c r="J25" s="622"/>
      <c r="K25" s="53"/>
      <c r="L25" s="558"/>
      <c r="M25" s="559"/>
      <c r="N25" s="68"/>
      <c r="O25" s="69"/>
      <c r="P25" s="70"/>
      <c r="Q25" s="71"/>
    </row>
    <row r="26" spans="1:17" s="2" customFormat="1" ht="14.25" customHeight="1" thickBot="1">
      <c r="A26" s="623"/>
      <c r="B26" s="560" t="s">
        <v>31</v>
      </c>
      <c r="C26" s="561"/>
      <c r="D26" s="562"/>
      <c r="E26" s="88"/>
      <c r="F26" s="347">
        <f>SUM(F24:F25)</f>
        <v>0</v>
      </c>
      <c r="G26" s="90"/>
      <c r="H26" s="359">
        <f>SUM(H24:H25)</f>
        <v>0</v>
      </c>
      <c r="J26" s="623"/>
      <c r="K26" s="560" t="s">
        <v>31</v>
      </c>
      <c r="L26" s="561"/>
      <c r="M26" s="562"/>
      <c r="N26" s="88"/>
      <c r="O26" s="89">
        <f>SUM(O24:O25)</f>
        <v>0</v>
      </c>
      <c r="P26" s="90"/>
      <c r="Q26" s="91">
        <f>SUM(Q24:Q25)</f>
        <v>0</v>
      </c>
    </row>
    <row r="27" spans="1:17" s="2" customFormat="1" ht="14.25" customHeight="1" thickBot="1">
      <c r="A27" s="570" t="s">
        <v>28</v>
      </c>
      <c r="B27" s="57"/>
      <c r="C27" s="614"/>
      <c r="D27" s="615"/>
      <c r="E27" s="36"/>
      <c r="F27" s="348"/>
      <c r="G27" s="38"/>
      <c r="H27" s="360"/>
      <c r="J27" s="570" t="s">
        <v>28</v>
      </c>
      <c r="K27" s="210" t="s">
        <v>203</v>
      </c>
      <c r="L27" s="564" t="s">
        <v>204</v>
      </c>
      <c r="M27" s="565"/>
      <c r="N27" s="206"/>
      <c r="O27" s="211">
        <v>88000</v>
      </c>
      <c r="P27" s="208"/>
      <c r="Q27" s="212">
        <v>88000</v>
      </c>
    </row>
    <row r="28" spans="1:17" s="2" customFormat="1" ht="14.25" customHeight="1" thickBot="1">
      <c r="A28" s="563"/>
      <c r="B28" s="55"/>
      <c r="C28" s="568"/>
      <c r="D28" s="569"/>
      <c r="E28" s="42"/>
      <c r="F28" s="345"/>
      <c r="G28" s="44"/>
      <c r="H28" s="361"/>
      <c r="J28" s="563"/>
      <c r="K28" s="213" t="s">
        <v>205</v>
      </c>
      <c r="L28" s="571" t="s">
        <v>211</v>
      </c>
      <c r="M28" s="572"/>
      <c r="N28" s="214"/>
      <c r="O28" s="215">
        <f>30*300</f>
        <v>9000</v>
      </c>
      <c r="P28" s="216"/>
      <c r="Q28" s="217">
        <v>9000</v>
      </c>
    </row>
    <row r="29" spans="1:17" s="2" customFormat="1" ht="14.25" customHeight="1" thickBot="1">
      <c r="A29" s="563"/>
      <c r="B29" s="53"/>
      <c r="C29" s="558"/>
      <c r="D29" s="559"/>
      <c r="E29" s="26"/>
      <c r="F29" s="346"/>
      <c r="G29" s="30"/>
      <c r="H29" s="362"/>
      <c r="J29" s="563"/>
      <c r="K29" s="218" t="s">
        <v>210</v>
      </c>
      <c r="L29" s="566" t="s">
        <v>215</v>
      </c>
      <c r="M29" s="567"/>
      <c r="N29" s="219"/>
      <c r="O29" s="220">
        <f>40*15</f>
        <v>600</v>
      </c>
      <c r="P29" s="221"/>
      <c r="Q29" s="222">
        <v>600</v>
      </c>
    </row>
    <row r="30" spans="1:17" s="2" customFormat="1" ht="14.25" customHeight="1" thickBot="1">
      <c r="A30" s="563"/>
      <c r="B30" s="560" t="s">
        <v>31</v>
      </c>
      <c r="C30" s="561"/>
      <c r="D30" s="562"/>
      <c r="E30" s="88"/>
      <c r="F30" s="347">
        <f>SUM(F27:F29)</f>
        <v>0</v>
      </c>
      <c r="G30" s="90"/>
      <c r="H30" s="359">
        <f>SUM(H27:H29)</f>
        <v>0</v>
      </c>
      <c r="J30" s="563"/>
      <c r="K30" s="560" t="s">
        <v>31</v>
      </c>
      <c r="L30" s="561"/>
      <c r="M30" s="562"/>
      <c r="N30" s="88"/>
      <c r="O30" s="89">
        <f>SUM(O27:O29)</f>
        <v>97600</v>
      </c>
      <c r="P30" s="90"/>
      <c r="Q30" s="91">
        <f>SUM(Q27:Q29)</f>
        <v>97600</v>
      </c>
    </row>
    <row r="31" spans="1:17" s="2" customFormat="1" ht="14.25" customHeight="1" thickBot="1">
      <c r="A31" s="563" t="s">
        <v>24</v>
      </c>
      <c r="B31" s="57"/>
      <c r="C31" s="614"/>
      <c r="D31" s="615"/>
      <c r="E31" s="40"/>
      <c r="F31" s="348"/>
      <c r="G31" s="41"/>
      <c r="H31" s="360"/>
      <c r="J31" s="563" t="s">
        <v>24</v>
      </c>
      <c r="K31" s="210" t="s">
        <v>216</v>
      </c>
      <c r="L31" s="564" t="s">
        <v>217</v>
      </c>
      <c r="M31" s="565"/>
      <c r="N31" s="223"/>
      <c r="O31" s="211">
        <v>15000</v>
      </c>
      <c r="P31" s="224"/>
      <c r="Q31" s="212">
        <v>15000</v>
      </c>
    </row>
    <row r="32" spans="1:17" s="2" customFormat="1" ht="14.25" customHeight="1" thickBot="1">
      <c r="A32" s="563"/>
      <c r="B32" s="55"/>
      <c r="C32" s="568"/>
      <c r="D32" s="569"/>
      <c r="E32" s="42"/>
      <c r="F32" s="345"/>
      <c r="G32" s="44"/>
      <c r="H32" s="361"/>
      <c r="J32" s="563"/>
      <c r="K32" s="176"/>
      <c r="L32" s="568"/>
      <c r="M32" s="569"/>
      <c r="N32" s="42"/>
      <c r="O32" s="43"/>
      <c r="P32" s="44"/>
      <c r="Q32" s="45"/>
    </row>
    <row r="33" spans="1:17" s="2" customFormat="1" ht="14.25" customHeight="1" thickBot="1">
      <c r="A33" s="563"/>
      <c r="B33" s="53"/>
      <c r="C33" s="558"/>
      <c r="D33" s="559"/>
      <c r="E33" s="26"/>
      <c r="F33" s="346"/>
      <c r="G33" s="30"/>
      <c r="H33" s="362"/>
      <c r="J33" s="563"/>
      <c r="K33" s="53"/>
      <c r="L33" s="558"/>
      <c r="M33" s="559"/>
      <c r="N33" s="26"/>
      <c r="O33" s="31"/>
      <c r="P33" s="30"/>
      <c r="Q33" s="32"/>
    </row>
    <row r="34" spans="1:17" s="2" customFormat="1" ht="14.25" customHeight="1" thickBot="1">
      <c r="A34" s="563"/>
      <c r="B34" s="560" t="s">
        <v>31</v>
      </c>
      <c r="C34" s="561"/>
      <c r="D34" s="562"/>
      <c r="E34" s="88"/>
      <c r="F34" s="347">
        <f>SUM(F31:F33)</f>
        <v>0</v>
      </c>
      <c r="G34" s="90"/>
      <c r="H34" s="359">
        <f>SUM(H31:H33)</f>
        <v>0</v>
      </c>
      <c r="J34" s="563"/>
      <c r="K34" s="560" t="s">
        <v>31</v>
      </c>
      <c r="L34" s="561"/>
      <c r="M34" s="562"/>
      <c r="N34" s="88"/>
      <c r="O34" s="89">
        <f>SUM(O31:O33)</f>
        <v>15000</v>
      </c>
      <c r="P34" s="90"/>
      <c r="Q34" s="91">
        <f>SUM(Q31:Q33)</f>
        <v>15000</v>
      </c>
    </row>
    <row r="35" spans="1:17" s="2" customFormat="1" ht="14.25" customHeight="1" thickBot="1">
      <c r="A35" s="616" t="s">
        <v>25</v>
      </c>
      <c r="B35" s="369"/>
      <c r="C35" s="646"/>
      <c r="D35" s="647"/>
      <c r="E35" s="76"/>
      <c r="F35" s="373"/>
      <c r="G35" s="78"/>
      <c r="H35" s="371"/>
      <c r="J35" s="616" t="s">
        <v>25</v>
      </c>
      <c r="K35" s="179"/>
      <c r="L35" s="617"/>
      <c r="M35" s="618"/>
      <c r="N35" s="64"/>
      <c r="O35" s="65"/>
      <c r="P35" s="66"/>
      <c r="Q35" s="67"/>
    </row>
    <row r="36" spans="1:17" s="2" customFormat="1" ht="14.25" customHeight="1" thickBot="1">
      <c r="A36" s="616"/>
      <c r="B36" s="370"/>
      <c r="C36" s="644"/>
      <c r="D36" s="645"/>
      <c r="E36" s="68"/>
      <c r="F36" s="374"/>
      <c r="G36" s="84"/>
      <c r="H36" s="372"/>
      <c r="J36" s="616"/>
      <c r="K36" s="58"/>
      <c r="L36" s="619"/>
      <c r="M36" s="620"/>
      <c r="N36" s="80"/>
      <c r="O36" s="81"/>
      <c r="P36" s="82"/>
      <c r="Q36" s="83"/>
    </row>
    <row r="37" spans="1:17" s="2" customFormat="1" ht="14.25" customHeight="1" thickBot="1">
      <c r="A37" s="616"/>
      <c r="B37" s="560" t="s">
        <v>31</v>
      </c>
      <c r="C37" s="561"/>
      <c r="D37" s="562"/>
      <c r="E37" s="88"/>
      <c r="F37" s="347">
        <f>SUM(F35:F36)</f>
        <v>0</v>
      </c>
      <c r="G37" s="90"/>
      <c r="H37" s="359">
        <f>SUM(H35:H36)</f>
        <v>0</v>
      </c>
      <c r="J37" s="616"/>
      <c r="K37" s="560" t="s">
        <v>31</v>
      </c>
      <c r="L37" s="561"/>
      <c r="M37" s="562"/>
      <c r="N37" s="88"/>
      <c r="O37" s="89">
        <f>SUM(O35:O36)</f>
        <v>0</v>
      </c>
      <c r="P37" s="90"/>
      <c r="Q37" s="91">
        <f>SUM(Q35:Q36)</f>
        <v>0</v>
      </c>
    </row>
    <row r="38" spans="1:17" ht="15" customHeight="1" thickBot="1">
      <c r="A38" s="570" t="s">
        <v>35</v>
      </c>
      <c r="B38" s="57"/>
      <c r="C38" s="614"/>
      <c r="D38" s="615"/>
      <c r="E38" s="36"/>
      <c r="F38" s="348"/>
      <c r="G38" s="38"/>
      <c r="H38" s="360"/>
      <c r="J38" s="570" t="s">
        <v>35</v>
      </c>
      <c r="K38" s="210" t="s">
        <v>219</v>
      </c>
      <c r="L38" s="564" t="s">
        <v>218</v>
      </c>
      <c r="M38" s="565"/>
      <c r="N38" s="206"/>
      <c r="O38" s="211">
        <v>60000</v>
      </c>
      <c r="P38" s="208"/>
      <c r="Q38" s="212">
        <v>60000</v>
      </c>
    </row>
    <row r="39" spans="1:17" ht="15" customHeight="1" thickBot="1">
      <c r="A39" s="563"/>
      <c r="B39" s="85"/>
      <c r="C39" s="568"/>
      <c r="D39" s="569"/>
      <c r="E39" s="42"/>
      <c r="F39" s="345"/>
      <c r="G39" s="86"/>
      <c r="H39" s="361"/>
      <c r="J39" s="563"/>
      <c r="K39" s="225" t="s">
        <v>220</v>
      </c>
      <c r="L39" s="571" t="s">
        <v>221</v>
      </c>
      <c r="M39" s="572"/>
      <c r="N39" s="214"/>
      <c r="O39" s="215">
        <v>10000</v>
      </c>
      <c r="P39" s="226"/>
      <c r="Q39" s="217">
        <v>10000</v>
      </c>
    </row>
    <row r="40" spans="1:17" ht="15" customHeight="1" thickBot="1">
      <c r="A40" s="563"/>
      <c r="B40" s="87"/>
      <c r="C40" s="558"/>
      <c r="D40" s="559"/>
      <c r="E40" s="36"/>
      <c r="F40" s="344"/>
      <c r="G40" s="84"/>
      <c r="H40" s="363"/>
      <c r="J40" s="563"/>
      <c r="K40" s="177"/>
      <c r="L40" s="558"/>
      <c r="M40" s="559"/>
      <c r="N40" s="36"/>
      <c r="O40" s="46"/>
      <c r="P40" s="84"/>
      <c r="Q40" s="47"/>
    </row>
    <row r="41" spans="1:17" ht="15" customHeight="1" thickBot="1">
      <c r="A41" s="563"/>
      <c r="B41" s="560" t="s">
        <v>31</v>
      </c>
      <c r="C41" s="561"/>
      <c r="D41" s="562"/>
      <c r="E41" s="96"/>
      <c r="F41" s="352">
        <f>SUM(F38:F40)</f>
        <v>0</v>
      </c>
      <c r="G41" s="90"/>
      <c r="H41" s="364">
        <f>SUM(H38:H40)</f>
        <v>0</v>
      </c>
      <c r="J41" s="563"/>
      <c r="K41" s="560" t="s">
        <v>31</v>
      </c>
      <c r="L41" s="561"/>
      <c r="M41" s="562"/>
      <c r="N41" s="96"/>
      <c r="O41" s="97">
        <f>SUM(O38:O40)</f>
        <v>70000</v>
      </c>
      <c r="P41" s="90"/>
      <c r="Q41" s="98">
        <f>SUM(Q38:Q40)</f>
        <v>70000</v>
      </c>
    </row>
    <row r="42" spans="1:17" ht="15" customHeight="1" thickBot="1">
      <c r="A42" s="563" t="s">
        <v>22</v>
      </c>
      <c r="B42" s="57"/>
      <c r="C42" s="614"/>
      <c r="D42" s="615"/>
      <c r="E42" s="40"/>
      <c r="F42" s="353"/>
      <c r="G42" s="41"/>
      <c r="H42" s="360"/>
      <c r="J42" s="563" t="s">
        <v>22</v>
      </c>
      <c r="K42" s="210" t="s">
        <v>212</v>
      </c>
      <c r="L42" s="564" t="s">
        <v>213</v>
      </c>
      <c r="M42" s="565"/>
      <c r="N42" s="223"/>
      <c r="O42" s="227">
        <f>1200*3*6</f>
        <v>21600</v>
      </c>
      <c r="P42" s="224"/>
      <c r="Q42" s="212">
        <v>21600</v>
      </c>
    </row>
    <row r="43" spans="1:17" ht="15" customHeight="1" thickBot="1">
      <c r="A43" s="563"/>
      <c r="B43" s="53"/>
      <c r="C43" s="558"/>
      <c r="D43" s="559"/>
      <c r="E43" s="68"/>
      <c r="F43" s="346"/>
      <c r="G43" s="84"/>
      <c r="H43" s="358"/>
      <c r="J43" s="563"/>
      <c r="K43" s="218" t="s">
        <v>212</v>
      </c>
      <c r="L43" s="566" t="s">
        <v>214</v>
      </c>
      <c r="M43" s="567"/>
      <c r="N43" s="228"/>
      <c r="O43" s="220">
        <f>1200*2*3</f>
        <v>7200</v>
      </c>
      <c r="P43" s="229"/>
      <c r="Q43" s="230">
        <v>7200</v>
      </c>
    </row>
    <row r="44" spans="1:17" ht="15" customHeight="1" thickBot="1">
      <c r="A44" s="563"/>
      <c r="B44" s="560" t="s">
        <v>31</v>
      </c>
      <c r="C44" s="561"/>
      <c r="D44" s="562"/>
      <c r="E44" s="88"/>
      <c r="F44" s="347">
        <f>SUM(F42:F43)</f>
        <v>0</v>
      </c>
      <c r="G44" s="90"/>
      <c r="H44" s="359">
        <f>SUM(H42:H43)</f>
        <v>0</v>
      </c>
      <c r="J44" s="563"/>
      <c r="K44" s="560" t="s">
        <v>31</v>
      </c>
      <c r="L44" s="561"/>
      <c r="M44" s="562"/>
      <c r="N44" s="88"/>
      <c r="O44" s="89">
        <f>SUM(O42:O43)</f>
        <v>28800</v>
      </c>
      <c r="P44" s="90"/>
      <c r="Q44" s="91">
        <f>SUM(Q42:Q43)</f>
        <v>28800</v>
      </c>
    </row>
    <row r="45" spans="1:17" ht="15" customHeight="1" thickBot="1">
      <c r="A45" s="563" t="s">
        <v>23</v>
      </c>
      <c r="B45" s="57"/>
      <c r="C45" s="614"/>
      <c r="D45" s="615"/>
      <c r="E45" s="40"/>
      <c r="F45" s="348"/>
      <c r="G45" s="41"/>
      <c r="H45" s="360"/>
      <c r="J45" s="563" t="s">
        <v>23</v>
      </c>
      <c r="K45" s="57"/>
      <c r="L45" s="614"/>
      <c r="M45" s="615"/>
      <c r="N45" s="40"/>
      <c r="O45" s="37"/>
      <c r="P45" s="41"/>
      <c r="Q45" s="39"/>
    </row>
    <row r="46" spans="1:17" ht="15" customHeight="1" thickBot="1">
      <c r="A46" s="563"/>
      <c r="B46" s="55"/>
      <c r="C46" s="558"/>
      <c r="D46" s="559"/>
      <c r="E46" s="42"/>
      <c r="F46" s="345"/>
      <c r="G46" s="44"/>
      <c r="H46" s="361"/>
      <c r="J46" s="563"/>
      <c r="K46" s="176"/>
      <c r="L46" s="558"/>
      <c r="M46" s="559"/>
      <c r="N46" s="42"/>
      <c r="O46" s="43"/>
      <c r="P46" s="44"/>
      <c r="Q46" s="45"/>
    </row>
    <row r="47" spans="1:17" ht="15" customHeight="1" thickBot="1">
      <c r="A47" s="563"/>
      <c r="B47" s="560" t="s">
        <v>31</v>
      </c>
      <c r="C47" s="561"/>
      <c r="D47" s="562"/>
      <c r="E47" s="88"/>
      <c r="F47" s="347">
        <f>SUM(F45:F46)</f>
        <v>0</v>
      </c>
      <c r="G47" s="90"/>
      <c r="H47" s="359">
        <f>SUM(H45:H46)</f>
        <v>0</v>
      </c>
      <c r="J47" s="563"/>
      <c r="K47" s="560" t="s">
        <v>31</v>
      </c>
      <c r="L47" s="561"/>
      <c r="M47" s="562"/>
      <c r="N47" s="88"/>
      <c r="O47" s="89">
        <f>SUM(O45:O46)</f>
        <v>0</v>
      </c>
      <c r="P47" s="90"/>
      <c r="Q47" s="91">
        <f>SUM(Q45:Q46)</f>
        <v>0</v>
      </c>
    </row>
    <row r="48" spans="1:17" ht="15" customHeight="1">
      <c r="A48" s="63" t="s">
        <v>30</v>
      </c>
      <c r="B48" s="192"/>
      <c r="C48" s="650"/>
      <c r="D48" s="651"/>
      <c r="E48" s="198"/>
      <c r="F48" s="354"/>
      <c r="G48" s="199"/>
      <c r="H48" s="365"/>
      <c r="J48" s="63" t="s">
        <v>223</v>
      </c>
      <c r="K48" s="231" t="s">
        <v>222</v>
      </c>
      <c r="L48" s="606" t="s">
        <v>224</v>
      </c>
      <c r="M48" s="607"/>
      <c r="N48" s="232"/>
      <c r="O48" s="233">
        <v>42000</v>
      </c>
      <c r="P48" s="234"/>
      <c r="Q48" s="235">
        <v>38600</v>
      </c>
    </row>
    <row r="49" spans="1:17" ht="15" customHeight="1" thickBot="1">
      <c r="A49" s="48" t="s">
        <v>30</v>
      </c>
      <c r="B49" s="193"/>
      <c r="C49" s="608"/>
      <c r="D49" s="609"/>
      <c r="E49" s="200"/>
      <c r="F49" s="355"/>
      <c r="G49" s="201"/>
      <c r="H49" s="366"/>
      <c r="J49" s="48" t="s">
        <v>30</v>
      </c>
      <c r="K49" s="193"/>
      <c r="L49" s="608"/>
      <c r="M49" s="609"/>
      <c r="N49" s="194"/>
      <c r="O49" s="195"/>
      <c r="P49" s="196"/>
      <c r="Q49" s="197"/>
    </row>
    <row r="50" spans="1:17" ht="25.5" customHeight="1" thickTop="1" thickBot="1">
      <c r="A50" s="610" t="s">
        <v>13</v>
      </c>
      <c r="B50" s="611"/>
      <c r="C50" s="611"/>
      <c r="D50" s="612"/>
      <c r="E50" s="22" t="s">
        <v>18</v>
      </c>
      <c r="F50" s="356">
        <f>SUM(F47,F44,F41,F37,F34,F30,F26,F23,F20,F48,F49)</f>
        <v>0</v>
      </c>
      <c r="G50" s="23" t="s">
        <v>17</v>
      </c>
      <c r="H50" s="367">
        <f>SUM(H20,H47,H44,H41,H37,H34,H30,H26,H48,H49)</f>
        <v>0</v>
      </c>
      <c r="J50" s="610" t="s">
        <v>13</v>
      </c>
      <c r="K50" s="611"/>
      <c r="L50" s="611"/>
      <c r="M50" s="612"/>
      <c r="N50" s="22" t="s">
        <v>18</v>
      </c>
      <c r="O50" s="73">
        <f>SUM(O47,O44,O41,O37,O34,O30,O26,O23,O20,O48)</f>
        <v>283400</v>
      </c>
      <c r="P50" s="23" t="s">
        <v>17</v>
      </c>
      <c r="Q50" s="74">
        <f>SUM(Q47,Q44,Q41,Q37,Q34,Q30,Q26,Q48)</f>
        <v>250000</v>
      </c>
    </row>
    <row r="51" spans="1:17" ht="14.25" customHeight="1">
      <c r="A51" s="613" t="s">
        <v>34</v>
      </c>
      <c r="B51" s="613"/>
      <c r="C51" s="613"/>
      <c r="D51" s="613"/>
      <c r="E51" s="613"/>
      <c r="F51" s="613"/>
      <c r="G51" s="613"/>
      <c r="H51" s="613"/>
      <c r="J51" s="613" t="s">
        <v>34</v>
      </c>
      <c r="K51" s="613"/>
      <c r="L51" s="613"/>
      <c r="M51" s="613"/>
      <c r="N51" s="613"/>
      <c r="O51" s="613"/>
      <c r="P51" s="613"/>
      <c r="Q51" s="613"/>
    </row>
    <row r="52" spans="1:17" ht="14.25" customHeight="1" thickBot="1">
      <c r="A52" s="9" t="s">
        <v>14</v>
      </c>
      <c r="C52" s="6"/>
      <c r="D52" s="6"/>
      <c r="E52" s="6"/>
      <c r="F52" s="7"/>
      <c r="G52" s="7"/>
      <c r="H52" s="8"/>
      <c r="J52" s="9" t="s">
        <v>14</v>
      </c>
      <c r="L52" s="6"/>
      <c r="M52" s="6"/>
      <c r="N52" s="6"/>
      <c r="O52" s="7"/>
      <c r="P52" s="7"/>
      <c r="Q52" s="8"/>
    </row>
    <row r="53" spans="1:17" ht="12" customHeight="1">
      <c r="A53" s="9"/>
      <c r="B53" s="17" t="s">
        <v>16</v>
      </c>
      <c r="C53" s="556" t="s">
        <v>19</v>
      </c>
      <c r="D53" s="18" t="s">
        <v>17</v>
      </c>
      <c r="E53" s="6"/>
      <c r="F53" s="7"/>
      <c r="G53" s="7"/>
      <c r="H53" s="8"/>
      <c r="J53" s="9"/>
      <c r="K53" s="17" t="s">
        <v>16</v>
      </c>
      <c r="L53" s="556" t="s">
        <v>19</v>
      </c>
      <c r="M53" s="18" t="s">
        <v>17</v>
      </c>
      <c r="N53" s="6"/>
      <c r="O53" s="7"/>
      <c r="P53" s="7"/>
      <c r="Q53" s="8"/>
    </row>
    <row r="54" spans="1:17" ht="18" customHeight="1" thickBot="1">
      <c r="A54" s="6"/>
      <c r="B54" s="13">
        <f>F6</f>
        <v>0</v>
      </c>
      <c r="C54" s="556"/>
      <c r="D54" s="14">
        <f>H50</f>
        <v>0</v>
      </c>
      <c r="E54" s="8"/>
      <c r="F54" s="7"/>
      <c r="G54" s="7"/>
      <c r="H54" s="8"/>
      <c r="J54" s="6"/>
      <c r="K54" s="13">
        <f>O6</f>
        <v>250000</v>
      </c>
      <c r="L54" s="556"/>
      <c r="M54" s="14">
        <f>Q50</f>
        <v>250000</v>
      </c>
      <c r="N54" s="8"/>
      <c r="O54" s="7"/>
      <c r="P54" s="7"/>
      <c r="Q54" s="8"/>
    </row>
    <row r="55" spans="1:17" ht="6" customHeight="1" thickBot="1">
      <c r="A55" s="6"/>
      <c r="B55" s="6"/>
      <c r="C55" s="21"/>
      <c r="D55" s="6"/>
      <c r="E55" s="6"/>
      <c r="F55" s="7"/>
      <c r="G55" s="7"/>
      <c r="H55" s="8"/>
      <c r="J55" s="6"/>
      <c r="K55" s="6"/>
      <c r="L55" s="21"/>
      <c r="M55" s="6"/>
      <c r="N55" s="6"/>
      <c r="O55" s="7"/>
      <c r="P55" s="7"/>
      <c r="Q55" s="8"/>
    </row>
    <row r="56" spans="1:17" ht="12" customHeight="1">
      <c r="A56" s="6"/>
      <c r="B56" s="20" t="s">
        <v>10</v>
      </c>
      <c r="C56" s="556" t="s">
        <v>19</v>
      </c>
      <c r="D56" s="19" t="s">
        <v>18</v>
      </c>
      <c r="E56" s="6"/>
      <c r="F56" s="7"/>
      <c r="G56" s="7"/>
      <c r="H56" s="8"/>
      <c r="J56" s="6"/>
      <c r="K56" s="20" t="s">
        <v>10</v>
      </c>
      <c r="L56" s="556" t="s">
        <v>19</v>
      </c>
      <c r="M56" s="19" t="s">
        <v>18</v>
      </c>
      <c r="N56" s="6"/>
      <c r="O56" s="7"/>
      <c r="P56" s="7"/>
      <c r="Q56" s="8"/>
    </row>
    <row r="57" spans="1:17" ht="18" customHeight="1" thickBot="1">
      <c r="A57" s="6"/>
      <c r="B57" s="15">
        <f>F12</f>
        <v>0</v>
      </c>
      <c r="C57" s="556"/>
      <c r="D57" s="16">
        <f>F50</f>
        <v>0</v>
      </c>
      <c r="E57" s="7"/>
      <c r="F57" s="7"/>
      <c r="G57" s="7"/>
      <c r="H57" s="8"/>
      <c r="J57" s="6"/>
      <c r="K57" s="15">
        <f>O12</f>
        <v>283400</v>
      </c>
      <c r="L57" s="556"/>
      <c r="M57" s="16">
        <f>O50</f>
        <v>283400</v>
      </c>
      <c r="N57" s="7"/>
      <c r="O57" s="7"/>
      <c r="P57" s="7"/>
      <c r="Q57" s="8"/>
    </row>
    <row r="58" spans="1:17">
      <c r="A58" s="557"/>
      <c r="B58" s="557"/>
      <c r="C58" s="557"/>
      <c r="D58" s="557"/>
      <c r="E58" s="557"/>
      <c r="F58" s="557"/>
      <c r="G58" s="557"/>
      <c r="H58" s="557"/>
      <c r="J58" s="557"/>
      <c r="K58" s="557"/>
      <c r="L58" s="557"/>
      <c r="M58" s="557"/>
      <c r="N58" s="557"/>
      <c r="O58" s="557"/>
      <c r="P58" s="557"/>
      <c r="Q58" s="557"/>
    </row>
    <row r="59" spans="1:17">
      <c r="C59" s="5"/>
      <c r="D59" s="29"/>
      <c r="E59" s="5"/>
    </row>
    <row r="60" spans="1:17" ht="15" customHeight="1">
      <c r="B60" s="5"/>
      <c r="C60" s="5"/>
      <c r="D60" s="5"/>
      <c r="E60" s="5"/>
    </row>
    <row r="61" spans="1:17" ht="15" customHeight="1">
      <c r="B61" s="5"/>
      <c r="C61" s="5"/>
      <c r="D61" s="5"/>
      <c r="E61" s="5"/>
    </row>
    <row r="62" spans="1:17" ht="15" customHeight="1">
      <c r="B62" s="3"/>
      <c r="C62" s="3"/>
      <c r="D62" s="3"/>
      <c r="E62" s="3"/>
    </row>
    <row r="63" spans="1:17" ht="15" customHeight="1">
      <c r="B63" s="3"/>
      <c r="C63" s="3"/>
      <c r="D63" s="3"/>
      <c r="E63" s="3"/>
    </row>
    <row r="64" spans="1:17" ht="15" customHeight="1"/>
    <row r="65" spans="2:5" ht="15" customHeight="1">
      <c r="B65" s="2" t="s">
        <v>5</v>
      </c>
      <c r="C65" s="2"/>
      <c r="D65" s="2"/>
      <c r="E65" s="2"/>
    </row>
  </sheetData>
  <mergeCells count="130">
    <mergeCell ref="B10:D10"/>
    <mergeCell ref="B11:D11"/>
    <mergeCell ref="A2:H2"/>
    <mergeCell ref="B5:D5"/>
    <mergeCell ref="E5:F5"/>
    <mergeCell ref="B6:D6"/>
    <mergeCell ref="B7:D7"/>
    <mergeCell ref="A8:A9"/>
    <mergeCell ref="B8:D8"/>
    <mergeCell ref="B9:D9"/>
    <mergeCell ref="C53:C54"/>
    <mergeCell ref="B26:D26"/>
    <mergeCell ref="B44:D44"/>
    <mergeCell ref="A45:A47"/>
    <mergeCell ref="B47:D47"/>
    <mergeCell ref="A50:D50"/>
    <mergeCell ref="A42:A44"/>
    <mergeCell ref="C49:D49"/>
    <mergeCell ref="C48:D48"/>
    <mergeCell ref="C46:D46"/>
    <mergeCell ref="C45:D45"/>
    <mergeCell ref="C43:D43"/>
    <mergeCell ref="C27:D27"/>
    <mergeCell ref="E15:F16"/>
    <mergeCell ref="G21:H23"/>
    <mergeCell ref="G15:H15"/>
    <mergeCell ref="G16:H16"/>
    <mergeCell ref="C42:D42"/>
    <mergeCell ref="C40:D40"/>
    <mergeCell ref="C39:D39"/>
    <mergeCell ref="A12:D12"/>
    <mergeCell ref="A15:A16"/>
    <mergeCell ref="B15:B16"/>
    <mergeCell ref="C15:D16"/>
    <mergeCell ref="C19:D19"/>
    <mergeCell ref="C18:D18"/>
    <mergeCell ref="C17:D17"/>
    <mergeCell ref="C25:D25"/>
    <mergeCell ref="C24:D24"/>
    <mergeCell ref="C22:D22"/>
    <mergeCell ref="C21:D21"/>
    <mergeCell ref="A58:H58"/>
    <mergeCell ref="C56:C57"/>
    <mergeCell ref="A51:H51"/>
    <mergeCell ref="A17:A20"/>
    <mergeCell ref="B20:D20"/>
    <mergeCell ref="A21:A23"/>
    <mergeCell ref="B23:D23"/>
    <mergeCell ref="A24:A26"/>
    <mergeCell ref="C38:D38"/>
    <mergeCell ref="C36:D36"/>
    <mergeCell ref="C35:D35"/>
    <mergeCell ref="C33:D33"/>
    <mergeCell ref="C32:D32"/>
    <mergeCell ref="C31:D31"/>
    <mergeCell ref="C29:D29"/>
    <mergeCell ref="C28:D28"/>
    <mergeCell ref="A31:A34"/>
    <mergeCell ref="B34:D34"/>
    <mergeCell ref="A35:A37"/>
    <mergeCell ref="B37:D37"/>
    <mergeCell ref="A38:A41"/>
    <mergeCell ref="B30:D30"/>
    <mergeCell ref="A27:A30"/>
    <mergeCell ref="B41:D41"/>
    <mergeCell ref="J21:J23"/>
    <mergeCell ref="L21:M21"/>
    <mergeCell ref="P21:Q23"/>
    <mergeCell ref="L22:M22"/>
    <mergeCell ref="K23:M23"/>
    <mergeCell ref="P15:Q15"/>
    <mergeCell ref="P16:Q16"/>
    <mergeCell ref="J17:J20"/>
    <mergeCell ref="L17:M17"/>
    <mergeCell ref="L18:M18"/>
    <mergeCell ref="L19:M19"/>
    <mergeCell ref="K20:M20"/>
    <mergeCell ref="J15:J16"/>
    <mergeCell ref="K11:M11"/>
    <mergeCell ref="J12:M12"/>
    <mergeCell ref="K15:K16"/>
    <mergeCell ref="L15:M16"/>
    <mergeCell ref="N15:O16"/>
    <mergeCell ref="L48:M48"/>
    <mergeCell ref="L49:M49"/>
    <mergeCell ref="J50:M50"/>
    <mergeCell ref="J51:Q51"/>
    <mergeCell ref="J45:J47"/>
    <mergeCell ref="L45:M45"/>
    <mergeCell ref="L46:M46"/>
    <mergeCell ref="K47:M47"/>
    <mergeCell ref="J35:J37"/>
    <mergeCell ref="L35:M35"/>
    <mergeCell ref="L36:M36"/>
    <mergeCell ref="K37:M37"/>
    <mergeCell ref="J38:J41"/>
    <mergeCell ref="L38:M38"/>
    <mergeCell ref="L39:M39"/>
    <mergeCell ref="J24:J26"/>
    <mergeCell ref="L24:M24"/>
    <mergeCell ref="L25:M25"/>
    <mergeCell ref="K26:M26"/>
    <mergeCell ref="J2:Q2"/>
    <mergeCell ref="K5:M5"/>
    <mergeCell ref="N5:O5"/>
    <mergeCell ref="K6:M6"/>
    <mergeCell ref="K7:M7"/>
    <mergeCell ref="J8:J9"/>
    <mergeCell ref="K8:M8"/>
    <mergeCell ref="K9:M9"/>
    <mergeCell ref="K10:M10"/>
    <mergeCell ref="L56:L57"/>
    <mergeCell ref="J58:Q58"/>
    <mergeCell ref="L40:M40"/>
    <mergeCell ref="K41:M41"/>
    <mergeCell ref="J42:J44"/>
    <mergeCell ref="L42:M42"/>
    <mergeCell ref="L43:M43"/>
    <mergeCell ref="K44:M44"/>
    <mergeCell ref="L29:M29"/>
    <mergeCell ref="K30:M30"/>
    <mergeCell ref="J31:J34"/>
    <mergeCell ref="L31:M31"/>
    <mergeCell ref="L32:M32"/>
    <mergeCell ref="L33:M33"/>
    <mergeCell ref="K34:M34"/>
    <mergeCell ref="L53:L54"/>
    <mergeCell ref="J27:J30"/>
    <mergeCell ref="L27:M27"/>
    <mergeCell ref="L28:M28"/>
  </mergeCells>
  <phoneticPr fontId="4"/>
  <pageMargins left="0.6692913385826772" right="0.47244094488188981" top="0.55118110236220474" bottom="7.874015748031496E-2" header="0.51181102362204722" footer="0.31496062992125984"/>
  <pageSetup paperSize="9" scale="97" fitToHeight="0"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B48AB7D8-E362-4735-BC82-B5454196CF9A}">
            <xm:f>AND('助成事業執行計画書（２）'!$C$37&lt;&gt;"",$B$8="")</xm:f>
            <x14:dxf>
              <fill>
                <patternFill>
                  <bgColor rgb="FFFFFF00"/>
                </patternFill>
              </fill>
            </x14:dxf>
          </x14:cfRule>
          <xm:sqref>B8</xm:sqref>
        </x14:conditionalFormatting>
        <x14:conditionalFormatting xmlns:xm="http://schemas.microsoft.com/office/excel/2006/main">
          <x14:cfRule type="expression" priority="8" id="{1E4D8A30-79D5-4916-BEAD-8BD1453353C5}">
            <xm:f>AND('助成事業執行計画書（２）'!$C$36&lt;&gt;"",$B$7="")</xm:f>
            <x14:dxf>
              <fill>
                <patternFill>
                  <bgColor rgb="FFFFFF00"/>
                </patternFill>
              </fill>
            </x14:dxf>
          </x14:cfRule>
          <xm:sqref>B7:D7</xm:sqref>
        </x14:conditionalFormatting>
        <x14:conditionalFormatting xmlns:xm="http://schemas.microsoft.com/office/excel/2006/main">
          <x14:cfRule type="expression" priority="6" id="{5211E285-052E-4813-AA0E-E8394850362A}">
            <xm:f>AND('助成事業執行計画書（２）'!$C$38&lt;&gt;"",$B$10="",$F$10="")</xm:f>
            <x14:dxf>
              <fill>
                <patternFill>
                  <bgColor rgb="FFFFFF00"/>
                </patternFill>
              </fill>
            </x14:dxf>
          </x14:cfRule>
          <xm:sqref>B10:D10 F10</xm:sqref>
        </x14:conditionalFormatting>
        <x14:conditionalFormatting xmlns:xm="http://schemas.microsoft.com/office/excel/2006/main">
          <x14:cfRule type="expression" priority="1" id="{CE07A630-3AA5-4912-AE90-BA5C377AD8DF}">
            <xm:f>AND('助成事業執行計画書（２）'!$C$36&lt;&gt;"",$F$7="")</xm:f>
            <x14:dxf>
              <fill>
                <patternFill>
                  <bgColor rgb="FFFFFF00"/>
                </patternFill>
              </fill>
            </x14:dxf>
          </x14:cfRule>
          <xm:sqref>F7</xm:sqref>
        </x14:conditionalFormatting>
        <x14:conditionalFormatting xmlns:xm="http://schemas.microsoft.com/office/excel/2006/main">
          <x14:cfRule type="expression" priority="2" id="{C9F0203D-17BC-47D5-8115-7D4FD3ACDB1F}">
            <xm:f>AND('助成事業執行計画書（２）'!$C$37&lt;&gt;"",$F$8="")</xm:f>
            <x14:dxf>
              <fill>
                <patternFill>
                  <bgColor rgb="FFFFFF00"/>
                </patternFill>
              </fill>
            </x14:dxf>
          </x14:cfRule>
          <xm:sqref>F8</xm:sqref>
        </x14:conditionalFormatting>
        <x14:conditionalFormatting xmlns:xm="http://schemas.microsoft.com/office/excel/2006/main">
          <x14:cfRule type="expression" priority="5" id="{938C6A09-323B-488C-9FD3-09B6F881DE31}">
            <xm:f>AND('助成事業執行計画書（２）'!$C$36&lt;&gt;"",$B$7="",$F$7="")</xm:f>
            <x14:dxf>
              <fill>
                <patternFill>
                  <bgColor rgb="FFFFFF00"/>
                </patternFill>
              </fill>
            </x14:dxf>
          </x14:cfRule>
          <xm:sqref>K7:M7 O7</xm:sqref>
        </x14:conditionalFormatting>
        <x14:conditionalFormatting xmlns:xm="http://schemas.microsoft.com/office/excel/2006/main">
          <x14:cfRule type="expression" priority="4" id="{87CCC4FB-3E06-4A83-B7E7-CB1983C045EC}">
            <xm:f>AND('助成事業執行計画書（２）'!$C$37&lt;&gt;"",$B$8="",$F$8="")</xm:f>
            <x14:dxf>
              <fill>
                <patternFill>
                  <bgColor rgb="FFFFFF00"/>
                </patternFill>
              </fill>
            </x14:dxf>
          </x14:cfRule>
          <xm:sqref>K8:M8 O8</xm:sqref>
        </x14:conditionalFormatting>
        <x14:conditionalFormatting xmlns:xm="http://schemas.microsoft.com/office/excel/2006/main">
          <x14:cfRule type="expression" priority="3" id="{07252DAE-DDB6-4EB5-A051-BED2F83D7049}">
            <xm:f>AND('助成事業執行計画書（２）'!$C$38&lt;&gt;"",$B$10="",$F$10="")</xm:f>
            <x14:dxf>
              <fill>
                <patternFill>
                  <bgColor rgb="FFFFFF00"/>
                </patternFill>
              </fill>
            </x14:dxf>
          </x14:cfRule>
          <xm:sqref>K10:M10 O10</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errorTitle="エラー" error="助成事業執行計画書（２）&gt;&gt;子ども基金助成金以外の財源&gt;&gt;自己資金に〇をしてください。" xr:uid="{01A3EA64-C44E-42BC-9C21-7ADC5933E6AE}">
          <x14:formula1>
            <xm:f>'助成事業執行計画書（２）'!C36&lt;&gt;""</xm:f>
          </x14:formula1>
          <xm:sqref>F7</xm:sqref>
        </x14:dataValidation>
        <x14:dataValidation type="custom" showInputMessage="1" showErrorMessage="1" errorTitle="エラー" error="助成事業執行計画書（２）&gt;&gt;子ども基金助成金以外の財源&gt;&gt;その他の助成金・補助金に〇をしてください。" xr:uid="{9BD74CE6-4194-4F1B-BAA2-651D3286D4AA}">
          <x14:formula1>
            <xm:f>'助成事業執行計画書（２）'!C38&lt;&gt;""</xm:f>
          </x14:formula1>
          <xm:sqref>F10</xm:sqref>
        </x14:dataValidation>
        <x14:dataValidation type="custom" showInputMessage="1" showErrorMessage="1" errorTitle="エラー" error="助成事業執行計画書（２）&gt;&gt;子ども基金助成金以外の財源&gt;&gt;参加費に〇をしてください。" xr:uid="{2EB28F29-FE10-4B86-AABE-A58018BAEF76}">
          <x14:formula1>
            <xm:f>'助成事業執行計画書（２）'!C37&lt;&gt;""</xm:f>
          </x14:formula1>
          <xm:sqref>F8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881C8-B30C-4338-B9CE-EEA1CD2BE0B9}">
  <sheetPr>
    <pageSetUpPr fitToPage="1"/>
  </sheetPr>
  <dimension ref="A1:AI1048575"/>
  <sheetViews>
    <sheetView view="pageBreakPreview" zoomScale="70" zoomScaleNormal="100" zoomScaleSheetLayoutView="70" workbookViewId="0">
      <selection activeCell="T41" sqref="T41"/>
    </sheetView>
  </sheetViews>
  <sheetFormatPr defaultColWidth="8.75" defaultRowHeight="13.5"/>
  <cols>
    <col min="1" max="1" width="4.875" style="236" customWidth="1"/>
    <col min="2" max="2" width="9.625" style="236" bestFit="1" customWidth="1"/>
    <col min="3" max="3" width="3.5" style="240" customWidth="1"/>
    <col min="4" max="4" width="9.625" style="236" bestFit="1" customWidth="1"/>
    <col min="5" max="5" width="30.25" style="236" customWidth="1"/>
    <col min="6" max="6" width="20.625" style="236" customWidth="1"/>
    <col min="7" max="7" width="18.5" style="236" customWidth="1"/>
    <col min="8" max="8" width="5.625" style="236" bestFit="1" customWidth="1"/>
    <col min="9" max="9" width="4.125" style="247" bestFit="1" customWidth="1"/>
    <col min="10" max="10" width="2.875" style="249" bestFit="1" customWidth="1"/>
    <col min="11" max="11" width="11.375" style="247" bestFit="1" customWidth="1"/>
    <col min="12" max="12" width="9.875" style="236" customWidth="1"/>
    <col min="13" max="13" width="14.5" style="236" customWidth="1"/>
    <col min="14" max="16" width="9.625" style="236" customWidth="1"/>
    <col min="17" max="17" width="18.125" style="236" customWidth="1"/>
    <col min="18" max="22" width="8.75" style="236"/>
    <col min="23" max="23" width="15.125" style="236" customWidth="1"/>
    <col min="24" max="24" width="17.875" style="236" customWidth="1"/>
    <col min="25" max="25" width="14.5" style="236" customWidth="1"/>
    <col min="26" max="26" width="5.875" style="236" bestFit="1" customWidth="1"/>
    <col min="27" max="27" width="3.875" style="236" bestFit="1" customWidth="1"/>
    <col min="28" max="28" width="3.125" style="236" bestFit="1" customWidth="1"/>
    <col min="29" max="16384" width="8.75" style="236"/>
  </cols>
  <sheetData>
    <row r="1" spans="1:35" ht="30" customHeight="1" thickBot="1">
      <c r="A1" s="689" t="s">
        <v>249</v>
      </c>
      <c r="B1" s="689"/>
      <c r="C1" s="689"/>
      <c r="D1" s="689"/>
      <c r="E1" s="689"/>
      <c r="F1" s="689"/>
      <c r="G1" s="689"/>
      <c r="H1" s="689"/>
      <c r="I1" s="689"/>
      <c r="J1" s="689"/>
      <c r="K1" s="689"/>
      <c r="L1" s="689"/>
      <c r="M1" s="689"/>
      <c r="N1" s="689"/>
      <c r="O1" s="689"/>
      <c r="P1" s="689"/>
      <c r="Q1" s="689"/>
    </row>
    <row r="2" spans="1:35" s="240" customFormat="1" ht="14.25" thickBot="1">
      <c r="A2" s="237" t="s">
        <v>225</v>
      </c>
      <c r="B2" s="690" t="s">
        <v>226</v>
      </c>
      <c r="C2" s="690"/>
      <c r="D2" s="690"/>
      <c r="E2" s="238" t="s">
        <v>227</v>
      </c>
      <c r="F2" s="238" t="s">
        <v>228</v>
      </c>
      <c r="G2" s="238" t="s">
        <v>229</v>
      </c>
      <c r="H2" s="702" t="s">
        <v>248</v>
      </c>
      <c r="I2" s="703"/>
      <c r="J2" s="704"/>
      <c r="K2" s="707" t="s">
        <v>237</v>
      </c>
      <c r="L2" s="708"/>
      <c r="M2" s="376" t="s">
        <v>238</v>
      </c>
      <c r="N2" s="707" t="s">
        <v>247</v>
      </c>
      <c r="O2" s="709"/>
      <c r="P2" s="708"/>
      <c r="Q2" s="239" t="s">
        <v>230</v>
      </c>
      <c r="S2" s="237" t="s">
        <v>225</v>
      </c>
      <c r="T2" s="690" t="s">
        <v>226</v>
      </c>
      <c r="U2" s="690"/>
      <c r="V2" s="690"/>
      <c r="W2" s="238" t="s">
        <v>227</v>
      </c>
      <c r="X2" s="238" t="s">
        <v>228</v>
      </c>
      <c r="Y2" s="238" t="s">
        <v>229</v>
      </c>
      <c r="Z2" s="702" t="s">
        <v>248</v>
      </c>
      <c r="AA2" s="703"/>
      <c r="AB2" s="704"/>
      <c r="AC2" s="707" t="s">
        <v>237</v>
      </c>
      <c r="AD2" s="708"/>
      <c r="AE2" s="250" t="s">
        <v>238</v>
      </c>
      <c r="AF2" s="707" t="s">
        <v>247</v>
      </c>
      <c r="AG2" s="709"/>
      <c r="AH2" s="708"/>
      <c r="AI2" s="239" t="s">
        <v>230</v>
      </c>
    </row>
    <row r="3" spans="1:35" ht="14.25" thickTop="1">
      <c r="A3" s="691" t="s">
        <v>231</v>
      </c>
      <c r="B3" s="693">
        <v>46190</v>
      </c>
      <c r="C3" s="694"/>
      <c r="D3" s="695"/>
      <c r="E3" s="696" t="s">
        <v>232</v>
      </c>
      <c r="F3" s="698" t="s">
        <v>233</v>
      </c>
      <c r="G3" s="698" t="s">
        <v>234</v>
      </c>
      <c r="H3" s="263" t="s">
        <v>241</v>
      </c>
      <c r="I3" s="264">
        <v>10</v>
      </c>
      <c r="J3" s="265" t="s">
        <v>244</v>
      </c>
      <c r="K3" s="266" t="s">
        <v>313</v>
      </c>
      <c r="L3" s="267">
        <v>500</v>
      </c>
      <c r="M3" s="705" cm="1">
        <f t="array" ref="M3">_xlfn.IFS(K3="1組あたり",I3*L3,AND(K3="大人1人あたり",K4=""),I3*L3,AND(K3="大人1人あたり",K4="子ども1人あたり"),(I3*L3)+(I4*L4),I3="","")</f>
        <v>5000</v>
      </c>
      <c r="N3" s="268" t="s">
        <v>239</v>
      </c>
      <c r="O3" s="268" t="s">
        <v>82</v>
      </c>
      <c r="P3" s="269" t="s">
        <v>240</v>
      </c>
      <c r="Q3" s="700" t="s">
        <v>276</v>
      </c>
      <c r="S3" s="691" t="s">
        <v>231</v>
      </c>
      <c r="T3" s="710">
        <v>46190</v>
      </c>
      <c r="U3" s="711"/>
      <c r="V3" s="712"/>
      <c r="W3" s="696" t="s">
        <v>232</v>
      </c>
      <c r="X3" s="698" t="s">
        <v>233</v>
      </c>
      <c r="Y3" s="698" t="s">
        <v>234</v>
      </c>
      <c r="Z3" s="263" t="s">
        <v>241</v>
      </c>
      <c r="AA3" s="264">
        <v>10</v>
      </c>
      <c r="AB3" s="265" t="s">
        <v>244</v>
      </c>
      <c r="AC3" s="266" t="s">
        <v>313</v>
      </c>
      <c r="AD3" s="267">
        <v>500</v>
      </c>
      <c r="AE3" s="705" cm="1">
        <f t="array" ref="AE3">_xlfn.IFS(AC3="1組あたり",AA3*AD3,AND(AC3="大人1人あたり",AC4=""),AA3*AD3,AND(AC3="大人1人あたり",AC4="子ども1人あたり"),(AA3*AD3)+(AA4*AD4),AA3="","")</f>
        <v>5000</v>
      </c>
      <c r="AF3" s="268" t="s">
        <v>239</v>
      </c>
      <c r="AG3" s="268" t="s">
        <v>82</v>
      </c>
      <c r="AH3" s="269" t="s">
        <v>240</v>
      </c>
      <c r="AI3" s="700"/>
    </row>
    <row r="4" spans="1:35">
      <c r="A4" s="692"/>
      <c r="B4" s="270">
        <v>0.41666666666666669</v>
      </c>
      <c r="C4" s="271" t="s">
        <v>235</v>
      </c>
      <c r="D4" s="272">
        <v>0.45833333333333331</v>
      </c>
      <c r="E4" s="697"/>
      <c r="F4" s="699"/>
      <c r="G4" s="699"/>
      <c r="H4" s="273" t="s">
        <v>242</v>
      </c>
      <c r="I4" s="264">
        <v>10</v>
      </c>
      <c r="J4" s="274" t="s">
        <v>244</v>
      </c>
      <c r="K4" s="275"/>
      <c r="L4" s="276"/>
      <c r="M4" s="706"/>
      <c r="N4" s="277">
        <v>1</v>
      </c>
      <c r="O4" s="277">
        <v>2</v>
      </c>
      <c r="P4" s="277">
        <v>2</v>
      </c>
      <c r="Q4" s="701"/>
      <c r="S4" s="692"/>
      <c r="T4" s="307">
        <v>0.41666666666666669</v>
      </c>
      <c r="U4" s="271" t="s">
        <v>235</v>
      </c>
      <c r="V4" s="308">
        <v>0.45833333333333331</v>
      </c>
      <c r="W4" s="697"/>
      <c r="X4" s="699"/>
      <c r="Y4" s="699"/>
      <c r="Z4" s="273" t="s">
        <v>242</v>
      </c>
      <c r="AA4" s="264">
        <v>10</v>
      </c>
      <c r="AB4" s="274" t="s">
        <v>244</v>
      </c>
      <c r="AC4" s="275"/>
      <c r="AD4" s="276"/>
      <c r="AE4" s="706"/>
      <c r="AF4" s="277">
        <v>1</v>
      </c>
      <c r="AG4" s="277">
        <v>2</v>
      </c>
      <c r="AH4" s="277">
        <v>2</v>
      </c>
      <c r="AI4" s="701"/>
    </row>
    <row r="5" spans="1:35" ht="18" customHeight="1">
      <c r="A5" s="676">
        <v>1</v>
      </c>
      <c r="B5" s="678"/>
      <c r="C5" s="679"/>
      <c r="D5" s="680"/>
      <c r="E5" s="681"/>
      <c r="F5" s="683"/>
      <c r="G5" s="683"/>
      <c r="H5" s="258" t="s">
        <v>241</v>
      </c>
      <c r="I5" s="259"/>
      <c r="J5" s="260" t="s">
        <v>244</v>
      </c>
      <c r="K5" s="257"/>
      <c r="L5" s="261"/>
      <c r="M5" s="670" t="str" cm="1">
        <f t="array" ref="M5">_xlfn.IFS(K5="1組あたり",I5*L5,AND(K5="大人1人あたり",K6=""),I5*L5,AND(K5="",K6="子ども1人あたり"),I6*L6,AND(K5="大人1人あたり",K6="子ども1人あたり"),(I5*L5)+(I6*L6),AND(I5="",I6=""),"")</f>
        <v/>
      </c>
      <c r="N5" s="251" t="s">
        <v>239</v>
      </c>
      <c r="O5" s="251" t="s">
        <v>82</v>
      </c>
      <c r="P5" s="252" t="s">
        <v>240</v>
      </c>
      <c r="Q5" s="674"/>
      <c r="S5" s="676">
        <v>1</v>
      </c>
      <c r="T5" s="713">
        <v>46186</v>
      </c>
      <c r="U5" s="714"/>
      <c r="V5" s="715"/>
      <c r="W5" s="716" t="s">
        <v>258</v>
      </c>
      <c r="X5" s="716" t="s">
        <v>262</v>
      </c>
      <c r="Y5" s="716" t="s">
        <v>266</v>
      </c>
      <c r="Z5" s="258" t="s">
        <v>241</v>
      </c>
      <c r="AA5" s="259"/>
      <c r="AB5" s="260" t="s">
        <v>244</v>
      </c>
      <c r="AC5" s="257"/>
      <c r="AD5" s="261"/>
      <c r="AE5" s="670" t="str" cm="1">
        <f t="array" ref="AE5">_xlfn.IFS(AC5="1組あたり",AA5*AD5,AND(AC5="大人1人あたり",AC6=""),AA5*AD5,AND(AC5="大人1人あたり",AC6="子ども1人あたり"),(AA5*AD5)+(AA6*AD6),AA5="","")</f>
        <v/>
      </c>
      <c r="AF5" s="251" t="s">
        <v>239</v>
      </c>
      <c r="AG5" s="251" t="s">
        <v>82</v>
      </c>
      <c r="AH5" s="252" t="s">
        <v>240</v>
      </c>
      <c r="AI5" s="674"/>
    </row>
    <row r="6" spans="1:35">
      <c r="A6" s="686"/>
      <c r="B6" s="241"/>
      <c r="C6" s="242" t="s">
        <v>235</v>
      </c>
      <c r="D6" s="243"/>
      <c r="E6" s="687"/>
      <c r="F6" s="688"/>
      <c r="G6" s="688"/>
      <c r="H6" s="254" t="s">
        <v>242</v>
      </c>
      <c r="I6" s="259"/>
      <c r="J6" s="256" t="s">
        <v>244</v>
      </c>
      <c r="K6" s="255"/>
      <c r="L6" s="262"/>
      <c r="M6" s="671"/>
      <c r="N6" s="253"/>
      <c r="O6" s="253"/>
      <c r="P6" s="253"/>
      <c r="Q6" s="675"/>
      <c r="S6" s="686"/>
      <c r="T6" s="309">
        <v>0.39583333333333331</v>
      </c>
      <c r="U6" s="242" t="s">
        <v>235</v>
      </c>
      <c r="V6" s="310">
        <v>0.41666666666666669</v>
      </c>
      <c r="W6" s="717"/>
      <c r="X6" s="717"/>
      <c r="Y6" s="718"/>
      <c r="Z6" s="254" t="s">
        <v>242</v>
      </c>
      <c r="AA6" s="259"/>
      <c r="AB6" s="256" t="s">
        <v>244</v>
      </c>
      <c r="AC6" s="255"/>
      <c r="AD6" s="262"/>
      <c r="AE6" s="671"/>
      <c r="AF6" s="291">
        <v>1</v>
      </c>
      <c r="AG6" s="291">
        <v>2</v>
      </c>
      <c r="AH6" s="253"/>
      <c r="AI6" s="675"/>
    </row>
    <row r="7" spans="1:35" ht="18" customHeight="1">
      <c r="A7" s="676">
        <v>2</v>
      </c>
      <c r="B7" s="678"/>
      <c r="C7" s="679"/>
      <c r="D7" s="680"/>
      <c r="E7" s="681"/>
      <c r="F7" s="683"/>
      <c r="G7" s="683"/>
      <c r="H7" s="258" t="s">
        <v>241</v>
      </c>
      <c r="I7" s="259"/>
      <c r="J7" s="260" t="s">
        <v>244</v>
      </c>
      <c r="K7" s="257"/>
      <c r="L7" s="261"/>
      <c r="M7" s="670" t="str" cm="1">
        <f t="array" ref="M7">_xlfn.IFS(K7="1組あたり",I7*L7,AND(K7="大人1人あたり",K8=""),I7*L7,AND(K7="",K8="子ども1人あたり"),I8*L8,AND(K7="大人1人あたり",K8="子ども1人あたり"),(I7*L7)+(I8*L8),AND(I7="",I8=""),"")</f>
        <v/>
      </c>
      <c r="N7" s="251" t="s">
        <v>239</v>
      </c>
      <c r="O7" s="251" t="s">
        <v>82</v>
      </c>
      <c r="P7" s="252" t="s">
        <v>240</v>
      </c>
      <c r="Q7" s="674"/>
      <c r="S7" s="676">
        <v>2</v>
      </c>
      <c r="T7" s="713">
        <v>46186</v>
      </c>
      <c r="U7" s="714"/>
      <c r="V7" s="715"/>
      <c r="W7" s="716" t="s">
        <v>259</v>
      </c>
      <c r="X7" s="716" t="s">
        <v>264</v>
      </c>
      <c r="Y7" s="716" t="s">
        <v>267</v>
      </c>
      <c r="Z7" s="258" t="s">
        <v>241</v>
      </c>
      <c r="AA7" s="288">
        <v>10</v>
      </c>
      <c r="AB7" s="260" t="s">
        <v>244</v>
      </c>
      <c r="AC7" s="289" t="s">
        <v>245</v>
      </c>
      <c r="AD7" s="290">
        <v>500</v>
      </c>
      <c r="AE7" s="670" cm="1">
        <f t="array" ref="AE7">_xlfn.IFS(AC7="1組あたり",AA7*AD7,AND(AC7="大人1人あたり",AC8=""),AA7*AD7,AND(AC7="大人1人あたり",AC8="子ども1人あたり"),(AA7*AD7)+(AA8*AD8),AA7="","")</f>
        <v>5000</v>
      </c>
      <c r="AF7" s="251" t="s">
        <v>239</v>
      </c>
      <c r="AG7" s="251" t="s">
        <v>82</v>
      </c>
      <c r="AH7" s="252" t="s">
        <v>240</v>
      </c>
      <c r="AI7" s="674"/>
    </row>
    <row r="8" spans="1:35">
      <c r="A8" s="686"/>
      <c r="B8" s="241"/>
      <c r="C8" s="242" t="s">
        <v>235</v>
      </c>
      <c r="D8" s="243"/>
      <c r="E8" s="687"/>
      <c r="F8" s="688"/>
      <c r="G8" s="688"/>
      <c r="H8" s="254" t="s">
        <v>242</v>
      </c>
      <c r="I8" s="259"/>
      <c r="J8" s="256" t="s">
        <v>244</v>
      </c>
      <c r="K8" s="255"/>
      <c r="L8" s="262"/>
      <c r="M8" s="671"/>
      <c r="N8" s="253"/>
      <c r="O8" s="253"/>
      <c r="P8" s="253"/>
      <c r="Q8" s="675"/>
      <c r="S8" s="686"/>
      <c r="T8" s="309">
        <v>0.41666666666666669</v>
      </c>
      <c r="U8" s="242" t="s">
        <v>235</v>
      </c>
      <c r="V8" s="310">
        <v>0.5</v>
      </c>
      <c r="W8" s="717"/>
      <c r="X8" s="717"/>
      <c r="Y8" s="718"/>
      <c r="Z8" s="254" t="s">
        <v>242</v>
      </c>
      <c r="AA8" s="259"/>
      <c r="AB8" s="256" t="s">
        <v>244</v>
      </c>
      <c r="AC8" s="255"/>
      <c r="AD8" s="262"/>
      <c r="AE8" s="671"/>
      <c r="AF8" s="291">
        <v>1</v>
      </c>
      <c r="AG8" s="291">
        <v>2</v>
      </c>
      <c r="AH8" s="291">
        <v>2</v>
      </c>
      <c r="AI8" s="675"/>
    </row>
    <row r="9" spans="1:35" ht="18" customHeight="1">
      <c r="A9" s="676">
        <v>3</v>
      </c>
      <c r="B9" s="678"/>
      <c r="C9" s="679"/>
      <c r="D9" s="680"/>
      <c r="E9" s="681"/>
      <c r="F9" s="683"/>
      <c r="G9" s="683"/>
      <c r="H9" s="258" t="s">
        <v>241</v>
      </c>
      <c r="I9" s="259"/>
      <c r="J9" s="260" t="s">
        <v>244</v>
      </c>
      <c r="K9" s="257"/>
      <c r="L9" s="261"/>
      <c r="M9" s="670" t="str" cm="1">
        <f t="array" ref="M9">_xlfn.IFS(K9="1組あたり",I9*L9,AND(K9="大人1人あたり",K10=""),I9*L9,AND(K9="",K10="子ども1人あたり"),I10*L10,AND(K9="大人1人あたり",K10="子ども1人あたり"),(I9*L9)+(I10*L10),AND(I9="",I10=""),"")</f>
        <v/>
      </c>
      <c r="N9" s="251" t="s">
        <v>239</v>
      </c>
      <c r="O9" s="251" t="s">
        <v>82</v>
      </c>
      <c r="P9" s="252" t="s">
        <v>240</v>
      </c>
      <c r="Q9" s="674"/>
      <c r="S9" s="676">
        <v>3</v>
      </c>
      <c r="T9" s="713">
        <v>46244</v>
      </c>
      <c r="U9" s="714"/>
      <c r="V9" s="715"/>
      <c r="W9" s="716" t="s">
        <v>260</v>
      </c>
      <c r="X9" s="716" t="s">
        <v>265</v>
      </c>
      <c r="Y9" s="716" t="s">
        <v>268</v>
      </c>
      <c r="Z9" s="258" t="s">
        <v>241</v>
      </c>
      <c r="AA9" s="288">
        <v>10</v>
      </c>
      <c r="AB9" s="260" t="s">
        <v>244</v>
      </c>
      <c r="AC9" s="289" t="s">
        <v>245</v>
      </c>
      <c r="AD9" s="290">
        <v>500</v>
      </c>
      <c r="AE9" s="670" cm="1">
        <f t="array" ref="AE9">_xlfn.IFS(AC9="1組あたり",AA9*AD9,AND(AC9="大人1人あたり",AC10=""),AA9*AD9,AND(AC9="大人1人あたり",AC10="子ども1人あたり"),(AA9*AD9)+(AA10*AD10),AA9="","")</f>
        <v>5000</v>
      </c>
      <c r="AF9" s="251" t="s">
        <v>239</v>
      </c>
      <c r="AG9" s="251" t="s">
        <v>82</v>
      </c>
      <c r="AH9" s="252" t="s">
        <v>240</v>
      </c>
      <c r="AI9" s="674"/>
    </row>
    <row r="10" spans="1:35">
      <c r="A10" s="686"/>
      <c r="B10" s="241"/>
      <c r="C10" s="242" t="s">
        <v>235</v>
      </c>
      <c r="D10" s="243"/>
      <c r="E10" s="687"/>
      <c r="F10" s="688"/>
      <c r="G10" s="688"/>
      <c r="H10" s="254" t="s">
        <v>242</v>
      </c>
      <c r="I10" s="259"/>
      <c r="J10" s="256" t="s">
        <v>244</v>
      </c>
      <c r="K10" s="255"/>
      <c r="L10" s="262"/>
      <c r="M10" s="671"/>
      <c r="N10" s="253"/>
      <c r="O10" s="253"/>
      <c r="P10" s="253"/>
      <c r="Q10" s="675"/>
      <c r="S10" s="686"/>
      <c r="T10" s="309">
        <v>0.41666666666666669</v>
      </c>
      <c r="U10" s="242" t="s">
        <v>235</v>
      </c>
      <c r="V10" s="310">
        <v>0.5</v>
      </c>
      <c r="W10" s="717"/>
      <c r="X10" s="717"/>
      <c r="Y10" s="718"/>
      <c r="Z10" s="254" t="s">
        <v>242</v>
      </c>
      <c r="AA10" s="259"/>
      <c r="AB10" s="256" t="s">
        <v>244</v>
      </c>
      <c r="AC10" s="255"/>
      <c r="AD10" s="262"/>
      <c r="AE10" s="671"/>
      <c r="AF10" s="291">
        <v>1</v>
      </c>
      <c r="AG10" s="291">
        <v>2</v>
      </c>
      <c r="AH10" s="291">
        <v>2</v>
      </c>
      <c r="AI10" s="675"/>
    </row>
    <row r="11" spans="1:35" ht="18" customHeight="1">
      <c r="A11" s="676">
        <v>4</v>
      </c>
      <c r="B11" s="678"/>
      <c r="C11" s="679"/>
      <c r="D11" s="680"/>
      <c r="E11" s="681"/>
      <c r="F11" s="683"/>
      <c r="G11" s="683"/>
      <c r="H11" s="258" t="s">
        <v>241</v>
      </c>
      <c r="I11" s="259"/>
      <c r="J11" s="260" t="s">
        <v>244</v>
      </c>
      <c r="K11" s="257"/>
      <c r="L11" s="261"/>
      <c r="M11" s="670" t="str" cm="1">
        <f t="array" ref="M11">_xlfn.IFS(K11="1組あたり",I11*L11,AND(K11="大人1人あたり",K12=""),I11*L11,AND(K11="",K12="子ども1人あたり"),I12*L12,AND(K11="大人1人あたり",K12="子ども1人あたり"),(I11*L11)+(I12*L12),AND(I11="",I12=""),"")</f>
        <v/>
      </c>
      <c r="N11" s="251" t="s">
        <v>239</v>
      </c>
      <c r="O11" s="251" t="s">
        <v>82</v>
      </c>
      <c r="P11" s="252" t="s">
        <v>240</v>
      </c>
      <c r="Q11" s="674"/>
      <c r="S11" s="676">
        <v>4</v>
      </c>
      <c r="T11" s="713">
        <v>46310</v>
      </c>
      <c r="U11" s="714"/>
      <c r="V11" s="715"/>
      <c r="W11" s="716" t="s">
        <v>258</v>
      </c>
      <c r="X11" s="716" t="s">
        <v>263</v>
      </c>
      <c r="Y11" s="716" t="s">
        <v>266</v>
      </c>
      <c r="Z11" s="258" t="s">
        <v>241</v>
      </c>
      <c r="AA11" s="259"/>
      <c r="AB11" s="260" t="s">
        <v>244</v>
      </c>
      <c r="AC11" s="257"/>
      <c r="AD11" s="261"/>
      <c r="AE11" s="670" t="str" cm="1">
        <f t="array" ref="AE11">_xlfn.IFS(AC11="1組あたり",AA11*AD11,AND(AC11="大人1人あたり",AC12=""),AA11*AD11,AND(AC11="大人1人あたり",AC12="子ども1人あたり"),(AA11*AD11)+(AA12*AD12),AA11="","")</f>
        <v/>
      </c>
      <c r="AF11" s="251" t="s">
        <v>239</v>
      </c>
      <c r="AG11" s="251" t="s">
        <v>82</v>
      </c>
      <c r="AH11" s="252" t="s">
        <v>240</v>
      </c>
      <c r="AI11" s="674"/>
    </row>
    <row r="12" spans="1:35">
      <c r="A12" s="686"/>
      <c r="B12" s="241"/>
      <c r="C12" s="242" t="s">
        <v>235</v>
      </c>
      <c r="D12" s="243"/>
      <c r="E12" s="687"/>
      <c r="F12" s="688"/>
      <c r="G12" s="688"/>
      <c r="H12" s="254" t="s">
        <v>242</v>
      </c>
      <c r="I12" s="259"/>
      <c r="J12" s="256" t="s">
        <v>244</v>
      </c>
      <c r="K12" s="255"/>
      <c r="L12" s="262"/>
      <c r="M12" s="671"/>
      <c r="N12" s="253"/>
      <c r="O12" s="253"/>
      <c r="P12" s="253"/>
      <c r="Q12" s="675"/>
      <c r="S12" s="686"/>
      <c r="T12" s="309">
        <v>0.39583333333333331</v>
      </c>
      <c r="U12" s="242" t="s">
        <v>235</v>
      </c>
      <c r="V12" s="310">
        <v>0.41666666666666669</v>
      </c>
      <c r="W12" s="717"/>
      <c r="X12" s="717"/>
      <c r="Y12" s="718"/>
      <c r="Z12" s="254" t="s">
        <v>242</v>
      </c>
      <c r="AA12" s="259"/>
      <c r="AB12" s="256" t="s">
        <v>244</v>
      </c>
      <c r="AC12" s="255"/>
      <c r="AD12" s="262"/>
      <c r="AE12" s="671"/>
      <c r="AF12" s="291">
        <v>1</v>
      </c>
      <c r="AG12" s="291">
        <v>2</v>
      </c>
      <c r="AH12" s="253"/>
      <c r="AI12" s="675"/>
    </row>
    <row r="13" spans="1:35" ht="18" customHeight="1">
      <c r="A13" s="676">
        <v>5</v>
      </c>
      <c r="B13" s="678"/>
      <c r="C13" s="679"/>
      <c r="D13" s="680"/>
      <c r="E13" s="681"/>
      <c r="F13" s="683"/>
      <c r="G13" s="683"/>
      <c r="H13" s="258" t="s">
        <v>241</v>
      </c>
      <c r="I13" s="259"/>
      <c r="J13" s="260" t="s">
        <v>244</v>
      </c>
      <c r="K13" s="257"/>
      <c r="L13" s="261"/>
      <c r="M13" s="670" t="str" cm="1">
        <f t="array" ref="M13">_xlfn.IFS(K13="1組あたり",I13*L13,AND(K13="大人1人あたり",K14=""),I13*L13,AND(K13="",K14="子ども1人あたり"),I14*L14,AND(K13="大人1人あたり",K14="子ども1人あたり"),(I13*L13)+(I14*L14),AND(I13="",I14=""),"")</f>
        <v/>
      </c>
      <c r="N13" s="251" t="s">
        <v>239</v>
      </c>
      <c r="O13" s="251" t="s">
        <v>82</v>
      </c>
      <c r="P13" s="252" t="s">
        <v>240</v>
      </c>
      <c r="Q13" s="674"/>
      <c r="S13" s="676">
        <v>5</v>
      </c>
      <c r="T13" s="713">
        <v>46310</v>
      </c>
      <c r="U13" s="714"/>
      <c r="V13" s="715"/>
      <c r="W13" s="716" t="s">
        <v>261</v>
      </c>
      <c r="X13" s="716" t="s">
        <v>269</v>
      </c>
      <c r="Y13" s="716" t="s">
        <v>268</v>
      </c>
      <c r="Z13" s="258" t="s">
        <v>241</v>
      </c>
      <c r="AA13" s="288">
        <v>10</v>
      </c>
      <c r="AB13" s="260" t="s">
        <v>244</v>
      </c>
      <c r="AC13" s="289" t="s">
        <v>243</v>
      </c>
      <c r="AD13" s="290">
        <v>500</v>
      </c>
      <c r="AE13" s="670" cm="1">
        <f t="array" ref="AE13">_xlfn.IFS(AC13="1組あたり",AA13*AD13,AND(AC13="大人1人あたり",AC14=""),AA13*AD13,AND(AC13="大人1人あたり",AC14="子ども1人あたり"),(AA13*AD13)+(AA14*AD14),AA13="","")</f>
        <v>5000</v>
      </c>
      <c r="AF13" s="251" t="s">
        <v>239</v>
      </c>
      <c r="AG13" s="251" t="s">
        <v>82</v>
      </c>
      <c r="AH13" s="252" t="s">
        <v>240</v>
      </c>
      <c r="AI13" s="674"/>
    </row>
    <row r="14" spans="1:35">
      <c r="A14" s="686"/>
      <c r="B14" s="241"/>
      <c r="C14" s="242" t="s">
        <v>235</v>
      </c>
      <c r="D14" s="243"/>
      <c r="E14" s="687"/>
      <c r="F14" s="688"/>
      <c r="G14" s="688"/>
      <c r="H14" s="254" t="s">
        <v>242</v>
      </c>
      <c r="I14" s="259"/>
      <c r="J14" s="256" t="s">
        <v>244</v>
      </c>
      <c r="K14" s="255"/>
      <c r="L14" s="262"/>
      <c r="M14" s="671"/>
      <c r="N14" s="253"/>
      <c r="O14" s="253"/>
      <c r="P14" s="253"/>
      <c r="Q14" s="675"/>
      <c r="S14" s="686"/>
      <c r="T14" s="309">
        <v>0.41666666666666669</v>
      </c>
      <c r="U14" s="242" t="s">
        <v>235</v>
      </c>
      <c r="V14" s="310">
        <v>0.5</v>
      </c>
      <c r="W14" s="717"/>
      <c r="X14" s="717"/>
      <c r="Y14" s="718"/>
      <c r="Z14" s="254" t="s">
        <v>242</v>
      </c>
      <c r="AA14" s="288">
        <v>10</v>
      </c>
      <c r="AB14" s="256" t="s">
        <v>244</v>
      </c>
      <c r="AC14" s="286"/>
      <c r="AD14" s="287"/>
      <c r="AE14" s="671"/>
      <c r="AF14" s="291">
        <v>1</v>
      </c>
      <c r="AG14" s="291">
        <v>2</v>
      </c>
      <c r="AH14" s="291">
        <v>2</v>
      </c>
      <c r="AI14" s="675"/>
    </row>
    <row r="15" spans="1:35" ht="18" customHeight="1" thickBot="1">
      <c r="A15" s="676">
        <v>6</v>
      </c>
      <c r="B15" s="678"/>
      <c r="C15" s="679"/>
      <c r="D15" s="680"/>
      <c r="E15" s="681"/>
      <c r="F15" s="683"/>
      <c r="G15" s="683"/>
      <c r="H15" s="258" t="s">
        <v>241</v>
      </c>
      <c r="I15" s="259"/>
      <c r="J15" s="260" t="s">
        <v>244</v>
      </c>
      <c r="K15" s="257"/>
      <c r="L15" s="261"/>
      <c r="M15" s="670" t="str" cm="1">
        <f t="array" ref="M15">_xlfn.IFS(K15="1組あたり",I15*L15,AND(K15="大人1人あたり",K16=""),I15*L15,AND(K15="",K16="子ども1人あたり"),I16*L16,AND(K15="大人1人あたり",K16="子ども1人あたり"),(I15*L15)+(I16*L16),AND(I15="",I16=""),"")</f>
        <v/>
      </c>
      <c r="N15" s="251" t="s">
        <v>239</v>
      </c>
      <c r="O15" s="251" t="s">
        <v>82</v>
      </c>
      <c r="P15" s="252" t="s">
        <v>240</v>
      </c>
      <c r="Q15" s="674"/>
    </row>
    <row r="16" spans="1:35">
      <c r="A16" s="686"/>
      <c r="B16" s="241"/>
      <c r="C16" s="242" t="s">
        <v>235</v>
      </c>
      <c r="D16" s="243"/>
      <c r="E16" s="687"/>
      <c r="F16" s="688"/>
      <c r="G16" s="688"/>
      <c r="H16" s="254" t="s">
        <v>242</v>
      </c>
      <c r="I16" s="259"/>
      <c r="J16" s="256" t="s">
        <v>244</v>
      </c>
      <c r="K16" s="255"/>
      <c r="L16" s="262"/>
      <c r="M16" s="671"/>
      <c r="N16" s="253"/>
      <c r="O16" s="253"/>
      <c r="P16" s="253"/>
      <c r="Q16" s="675"/>
      <c r="W16" s="721" t="s">
        <v>270</v>
      </c>
      <c r="X16" s="722"/>
      <c r="Y16" s="722"/>
      <c r="Z16" s="719" t="s">
        <v>248</v>
      </c>
      <c r="AA16" s="719"/>
      <c r="AB16" s="719"/>
      <c r="AC16" s="720" t="s">
        <v>237</v>
      </c>
      <c r="AD16" s="720"/>
      <c r="AE16" s="302" t="s">
        <v>238</v>
      </c>
    </row>
    <row r="17" spans="1:32" ht="18" customHeight="1">
      <c r="A17" s="676">
        <v>7</v>
      </c>
      <c r="B17" s="678"/>
      <c r="C17" s="679"/>
      <c r="D17" s="680"/>
      <c r="E17" s="681"/>
      <c r="F17" s="683"/>
      <c r="G17" s="683"/>
      <c r="H17" s="258" t="s">
        <v>241</v>
      </c>
      <c r="I17" s="259"/>
      <c r="J17" s="260" t="s">
        <v>244</v>
      </c>
      <c r="K17" s="257"/>
      <c r="L17" s="261"/>
      <c r="M17" s="670" t="str" cm="1">
        <f t="array" ref="M17">_xlfn.IFS(K17="1組あたり",I17*L17,AND(K17="大人1人あたり",K18=""),I17*L17,AND(K17="",K18="子ども1人あたり"),I18*L18,AND(K17="大人1人あたり",K18="子ども1人あたり"),(I17*L17)+(I18*L18),AND(I17="",I18=""),"")</f>
        <v/>
      </c>
      <c r="N17" s="251" t="s">
        <v>239</v>
      </c>
      <c r="O17" s="251" t="s">
        <v>82</v>
      </c>
      <c r="P17" s="252" t="s">
        <v>240</v>
      </c>
      <c r="Q17" s="674"/>
      <c r="W17" s="726" t="s">
        <v>271</v>
      </c>
      <c r="X17" s="727"/>
      <c r="Y17" s="727"/>
      <c r="Z17" s="292" t="s">
        <v>241</v>
      </c>
      <c r="AA17" s="293">
        <v>10</v>
      </c>
      <c r="AB17" s="294" t="s">
        <v>244</v>
      </c>
      <c r="AC17" s="293" t="s">
        <v>243</v>
      </c>
      <c r="AD17" s="295">
        <v>500</v>
      </c>
      <c r="AE17" s="723" cm="1">
        <f t="array" ref="AE17">_xlfn.IFS(AC17="1組あたり",AA17*AD17,AND(AC17="大人1人あたり",AC18=""),AA17*AD17,AND(AC17="大人1人あたり",AC18="子ども1人あたり"),(AA17*AD17)+(AA18*AD18),AA17="","")</f>
        <v>5000</v>
      </c>
    </row>
    <row r="18" spans="1:32">
      <c r="A18" s="686"/>
      <c r="B18" s="241"/>
      <c r="C18" s="242" t="s">
        <v>235</v>
      </c>
      <c r="D18" s="243"/>
      <c r="E18" s="687"/>
      <c r="F18" s="688"/>
      <c r="G18" s="688"/>
      <c r="H18" s="254" t="s">
        <v>242</v>
      </c>
      <c r="I18" s="259"/>
      <c r="J18" s="256" t="s">
        <v>244</v>
      </c>
      <c r="K18" s="255"/>
      <c r="L18" s="262"/>
      <c r="M18" s="671"/>
      <c r="N18" s="253"/>
      <c r="O18" s="253"/>
      <c r="P18" s="253"/>
      <c r="Q18" s="675"/>
      <c r="W18" s="726"/>
      <c r="X18" s="727"/>
      <c r="Y18" s="727"/>
      <c r="Z18" s="292" t="s">
        <v>242</v>
      </c>
      <c r="AA18" s="293">
        <v>10</v>
      </c>
      <c r="AB18" s="294" t="s">
        <v>244</v>
      </c>
      <c r="AC18" s="294"/>
      <c r="AD18" s="296"/>
      <c r="AE18" s="723"/>
    </row>
    <row r="19" spans="1:32" ht="18" customHeight="1">
      <c r="A19" s="676">
        <v>8</v>
      </c>
      <c r="B19" s="678"/>
      <c r="C19" s="679"/>
      <c r="D19" s="680"/>
      <c r="E19" s="681"/>
      <c r="F19" s="683"/>
      <c r="G19" s="683"/>
      <c r="H19" s="258" t="s">
        <v>241</v>
      </c>
      <c r="I19" s="259"/>
      <c r="J19" s="260" t="s">
        <v>244</v>
      </c>
      <c r="K19" s="257"/>
      <c r="L19" s="261"/>
      <c r="M19" s="670" t="str" cm="1">
        <f t="array" ref="M19">_xlfn.IFS(K19="1組あたり",I19*L19,AND(K19="大人1人あたり",K20=""),I19*L19,AND(K19="",K20="子ども1人あたり"),I20*L20,AND(K19="大人1人あたり",K20="子ども1人あたり"),(I19*L19)+(I20*L20),AND(I19="",I20=""),"")</f>
        <v/>
      </c>
      <c r="N19" s="251" t="s">
        <v>239</v>
      </c>
      <c r="O19" s="251" t="s">
        <v>82</v>
      </c>
      <c r="P19" s="252" t="s">
        <v>240</v>
      </c>
      <c r="Q19" s="674"/>
      <c r="W19" s="726" t="s">
        <v>272</v>
      </c>
      <c r="X19" s="727"/>
      <c r="Y19" s="727"/>
      <c r="Z19" s="297" t="s">
        <v>241</v>
      </c>
      <c r="AA19" s="298">
        <v>10</v>
      </c>
      <c r="AB19" s="299" t="s">
        <v>244</v>
      </c>
      <c r="AC19" s="298" t="s">
        <v>245</v>
      </c>
      <c r="AD19" s="300">
        <v>500</v>
      </c>
      <c r="AE19" s="724" cm="1">
        <f t="array" ref="AE19">_xlfn.IFS(AC19="1組あたり",AA19*AD19,AND(AC19="大人1人あたり",AC20=""),AA19*AD19,AND(AC19="大人1人あたり",AC20="子ども1人あたり"),(AA19*AD19)+(AA20*AD20),AA19="","")</f>
        <v>5000</v>
      </c>
    </row>
    <row r="20" spans="1:32">
      <c r="A20" s="686"/>
      <c r="B20" s="241"/>
      <c r="C20" s="242" t="s">
        <v>235</v>
      </c>
      <c r="D20" s="243"/>
      <c r="E20" s="687"/>
      <c r="F20" s="688"/>
      <c r="G20" s="688"/>
      <c r="H20" s="254" t="s">
        <v>242</v>
      </c>
      <c r="I20" s="259"/>
      <c r="J20" s="256" t="s">
        <v>244</v>
      </c>
      <c r="K20" s="255"/>
      <c r="L20" s="262"/>
      <c r="M20" s="671"/>
      <c r="N20" s="253"/>
      <c r="O20" s="253"/>
      <c r="P20" s="253"/>
      <c r="Q20" s="675"/>
      <c r="W20" s="726"/>
      <c r="X20" s="727"/>
      <c r="Y20" s="727"/>
      <c r="Z20" s="297" t="s">
        <v>242</v>
      </c>
      <c r="AA20" s="299"/>
      <c r="AB20" s="299" t="s">
        <v>244</v>
      </c>
      <c r="AC20" s="299"/>
      <c r="AD20" s="301"/>
      <c r="AE20" s="724"/>
    </row>
    <row r="21" spans="1:32" ht="18" customHeight="1">
      <c r="A21" s="676">
        <v>9</v>
      </c>
      <c r="B21" s="678"/>
      <c r="C21" s="679"/>
      <c r="D21" s="680"/>
      <c r="E21" s="681"/>
      <c r="F21" s="683"/>
      <c r="G21" s="683"/>
      <c r="H21" s="258" t="s">
        <v>241</v>
      </c>
      <c r="I21" s="259"/>
      <c r="J21" s="260" t="s">
        <v>244</v>
      </c>
      <c r="K21" s="257"/>
      <c r="L21" s="261"/>
      <c r="M21" s="670" t="str" cm="1">
        <f t="array" ref="M21">_xlfn.IFS(K21="1組あたり",I21*L21,AND(K21="大人1人あたり",K22=""),I21*L21,AND(K21="",K22="子ども1人あたり"),I22*L22,AND(K21="大人1人あたり",K22="子ども1人あたり"),(I21*L21)+(I22*L22),AND(I21="",I22=""),"")</f>
        <v/>
      </c>
      <c r="N21" s="251" t="s">
        <v>239</v>
      </c>
      <c r="O21" s="251" t="s">
        <v>82</v>
      </c>
      <c r="P21" s="252" t="s">
        <v>240</v>
      </c>
      <c r="Q21" s="674"/>
      <c r="W21" s="726" t="s">
        <v>273</v>
      </c>
      <c r="X21" s="727"/>
      <c r="Y21" s="727"/>
      <c r="Z21" s="297" t="s">
        <v>241</v>
      </c>
      <c r="AA21" s="298"/>
      <c r="AB21" s="299" t="s">
        <v>244</v>
      </c>
      <c r="AC21" s="298"/>
      <c r="AD21" s="300"/>
      <c r="AE21" s="724" t="str" cm="1">
        <f t="array" ref="AE21">_xlfn.IFS(AC21="1組あたり",AA21*AD21,AND(AC21="大人1人あたり",AC22=""),AA21*AD21,AND(AC21="大人1人あたり",AC22="子ども1人あたり"),(AA21*AD21)+(AA22*AD22),AA21="","")</f>
        <v/>
      </c>
    </row>
    <row r="22" spans="1:32">
      <c r="A22" s="686"/>
      <c r="B22" s="241"/>
      <c r="C22" s="242" t="s">
        <v>235</v>
      </c>
      <c r="D22" s="243"/>
      <c r="E22" s="687"/>
      <c r="F22" s="688"/>
      <c r="G22" s="688"/>
      <c r="H22" s="254" t="s">
        <v>242</v>
      </c>
      <c r="I22" s="259"/>
      <c r="J22" s="256" t="s">
        <v>244</v>
      </c>
      <c r="K22" s="255"/>
      <c r="L22" s="262"/>
      <c r="M22" s="671"/>
      <c r="N22" s="253"/>
      <c r="O22" s="253"/>
      <c r="P22" s="253"/>
      <c r="Q22" s="675"/>
      <c r="W22" s="726"/>
      <c r="X22" s="727"/>
      <c r="Y22" s="727"/>
      <c r="Z22" s="297" t="s">
        <v>242</v>
      </c>
      <c r="AA22" s="298">
        <v>10</v>
      </c>
      <c r="AB22" s="299" t="s">
        <v>244</v>
      </c>
      <c r="AC22" s="298" t="s">
        <v>246</v>
      </c>
      <c r="AD22" s="300">
        <v>0</v>
      </c>
      <c r="AE22" s="724"/>
    </row>
    <row r="23" spans="1:32" ht="18" customHeight="1">
      <c r="A23" s="676">
        <v>10</v>
      </c>
      <c r="B23" s="678"/>
      <c r="C23" s="679"/>
      <c r="D23" s="680"/>
      <c r="E23" s="681"/>
      <c r="F23" s="683"/>
      <c r="G23" s="683"/>
      <c r="H23" s="258" t="s">
        <v>241</v>
      </c>
      <c r="I23" s="259"/>
      <c r="J23" s="260" t="s">
        <v>244</v>
      </c>
      <c r="K23" s="257"/>
      <c r="L23" s="261"/>
      <c r="M23" s="670" t="str" cm="1">
        <f t="array" ref="M23">_xlfn.IFS(K23="1組あたり",I23*L23,AND(K23="大人1人あたり",K24=""),I23*L23,AND(K23="",K24="子ども1人あたり"),I24*L24,AND(K23="大人1人あたり",K24="子ども1人あたり"),(I23*L23)+(I24*L24),AND(I23="",I24=""),"")</f>
        <v/>
      </c>
      <c r="N23" s="251" t="s">
        <v>239</v>
      </c>
      <c r="O23" s="251" t="s">
        <v>82</v>
      </c>
      <c r="P23" s="252" t="s">
        <v>240</v>
      </c>
      <c r="Q23" s="674"/>
      <c r="W23" s="726" t="s">
        <v>274</v>
      </c>
      <c r="X23" s="727"/>
      <c r="Y23" s="727"/>
      <c r="Z23" s="297" t="s">
        <v>241</v>
      </c>
      <c r="AA23" s="298">
        <v>10</v>
      </c>
      <c r="AB23" s="299" t="s">
        <v>244</v>
      </c>
      <c r="AC23" s="298" t="s">
        <v>245</v>
      </c>
      <c r="AD23" s="300">
        <v>500</v>
      </c>
      <c r="AE23" s="724" cm="1">
        <f t="array" ref="AE23">_xlfn.IFS(AC23="1組あたり",AA23*AD23,AND(AC23="大人1人あたり",AC24=""),AA23*AD23,AND(AC23="大人1人あたり",AC24="子ども1人あたり"),(AA23*AD23)+(AA24*AD24),AA23="","")</f>
        <v>7000</v>
      </c>
    </row>
    <row r="24" spans="1:32">
      <c r="A24" s="686"/>
      <c r="B24" s="241"/>
      <c r="C24" s="242" t="s">
        <v>235</v>
      </c>
      <c r="D24" s="243"/>
      <c r="E24" s="687"/>
      <c r="F24" s="688"/>
      <c r="G24" s="688"/>
      <c r="H24" s="254" t="s">
        <v>242</v>
      </c>
      <c r="I24" s="259"/>
      <c r="J24" s="256" t="s">
        <v>244</v>
      </c>
      <c r="K24" s="255"/>
      <c r="L24" s="262"/>
      <c r="M24" s="671"/>
      <c r="N24" s="253"/>
      <c r="O24" s="253"/>
      <c r="P24" s="253"/>
      <c r="Q24" s="675"/>
      <c r="W24" s="726"/>
      <c r="X24" s="727"/>
      <c r="Y24" s="727"/>
      <c r="Z24" s="297" t="s">
        <v>242</v>
      </c>
      <c r="AA24" s="298">
        <v>10</v>
      </c>
      <c r="AB24" s="299" t="s">
        <v>244</v>
      </c>
      <c r="AC24" s="298" t="s">
        <v>246</v>
      </c>
      <c r="AD24" s="300">
        <v>200</v>
      </c>
      <c r="AE24" s="724"/>
    </row>
    <row r="25" spans="1:32" ht="18" customHeight="1">
      <c r="A25" s="676">
        <v>11</v>
      </c>
      <c r="B25" s="678"/>
      <c r="C25" s="679"/>
      <c r="D25" s="680"/>
      <c r="E25" s="681"/>
      <c r="F25" s="683"/>
      <c r="G25" s="683"/>
      <c r="H25" s="258" t="s">
        <v>241</v>
      </c>
      <c r="I25" s="259"/>
      <c r="J25" s="260" t="s">
        <v>244</v>
      </c>
      <c r="K25" s="257"/>
      <c r="L25" s="261"/>
      <c r="M25" s="670" t="str" cm="1">
        <f t="array" ref="M25">_xlfn.IFS(K25="1組あたり",I25*L25,AND(K25="大人1人あたり",K26=""),I25*L25,AND(K25="",K26="子ども1人あたり"),I26*L26,AND(K25="大人1人あたり",K26="子ども1人あたり"),(I25*L25)+(I26*L26),AND(I25="",I26=""),"")</f>
        <v/>
      </c>
      <c r="N25" s="251" t="s">
        <v>239</v>
      </c>
      <c r="O25" s="251" t="s">
        <v>82</v>
      </c>
      <c r="P25" s="252" t="s">
        <v>240</v>
      </c>
      <c r="Q25" s="674"/>
      <c r="W25" s="726" t="s">
        <v>275</v>
      </c>
      <c r="X25" s="727"/>
      <c r="Y25" s="727"/>
      <c r="Z25" s="297" t="s">
        <v>241</v>
      </c>
      <c r="AA25" s="298">
        <v>5</v>
      </c>
      <c r="AB25" s="299" t="s">
        <v>244</v>
      </c>
      <c r="AC25" s="298" t="s">
        <v>245</v>
      </c>
      <c r="AD25" s="300">
        <v>0</v>
      </c>
      <c r="AE25" s="724" cm="1">
        <f t="array" ref="AE25">_xlfn.IFS(AC25="1組あたり",AA25*AD25,AND(AC25="大人1人あたり",AC26=""),AA25*AD25,AND(AC25="大人1人あたり",AC26="子ども1人あたり"),(AA25*AD25)+(AA26*AD26),AA25="","")</f>
        <v>2000</v>
      </c>
    </row>
    <row r="26" spans="1:32" ht="14.25" thickBot="1">
      <c r="A26" s="686"/>
      <c r="B26" s="241"/>
      <c r="C26" s="242" t="s">
        <v>235</v>
      </c>
      <c r="D26" s="243"/>
      <c r="E26" s="687"/>
      <c r="F26" s="688"/>
      <c r="G26" s="688"/>
      <c r="H26" s="254" t="s">
        <v>242</v>
      </c>
      <c r="I26" s="259"/>
      <c r="J26" s="256" t="s">
        <v>244</v>
      </c>
      <c r="K26" s="255"/>
      <c r="L26" s="262"/>
      <c r="M26" s="671"/>
      <c r="N26" s="253"/>
      <c r="O26" s="253"/>
      <c r="P26" s="253"/>
      <c r="Q26" s="675"/>
      <c r="W26" s="728"/>
      <c r="X26" s="729"/>
      <c r="Y26" s="729"/>
      <c r="Z26" s="303" t="s">
        <v>242</v>
      </c>
      <c r="AA26" s="304">
        <v>10</v>
      </c>
      <c r="AB26" s="305" t="s">
        <v>244</v>
      </c>
      <c r="AC26" s="304" t="s">
        <v>246</v>
      </c>
      <c r="AD26" s="306">
        <v>200</v>
      </c>
      <c r="AE26" s="725"/>
    </row>
    <row r="27" spans="1:32" ht="18" customHeight="1">
      <c r="A27" s="676">
        <v>12</v>
      </c>
      <c r="B27" s="678"/>
      <c r="C27" s="679"/>
      <c r="D27" s="680"/>
      <c r="E27" s="681"/>
      <c r="F27" s="683"/>
      <c r="G27" s="683"/>
      <c r="H27" s="258" t="s">
        <v>241</v>
      </c>
      <c r="I27" s="259"/>
      <c r="J27" s="260" t="s">
        <v>244</v>
      </c>
      <c r="K27" s="257"/>
      <c r="L27" s="261"/>
      <c r="M27" s="670" t="str" cm="1">
        <f t="array" ref="M27">_xlfn.IFS(K27="1組あたり",I27*L27,AND(K27="大人1人あたり",K28=""),I27*L27,AND(K27="",K28="子ども1人あたり"),I28*L28,AND(K27="大人1人あたり",K28="子ども1人あたり"),(I27*L27)+(I28*L28),AND(I27="",I28=""),"")</f>
        <v/>
      </c>
      <c r="N27" s="251" t="s">
        <v>239</v>
      </c>
      <c r="O27" s="251" t="s">
        <v>82</v>
      </c>
      <c r="P27" s="252" t="s">
        <v>240</v>
      </c>
      <c r="Q27" s="674"/>
      <c r="W27"/>
      <c r="X27"/>
      <c r="Y27"/>
      <c r="Z27"/>
      <c r="AA27"/>
      <c r="AB27"/>
      <c r="AC27"/>
      <c r="AD27"/>
      <c r="AE27"/>
      <c r="AF27"/>
    </row>
    <row r="28" spans="1:32">
      <c r="A28" s="686"/>
      <c r="B28" s="241"/>
      <c r="C28" s="242" t="s">
        <v>235</v>
      </c>
      <c r="D28" s="243"/>
      <c r="E28" s="687"/>
      <c r="F28" s="688"/>
      <c r="G28" s="688"/>
      <c r="H28" s="254" t="s">
        <v>242</v>
      </c>
      <c r="I28" s="259"/>
      <c r="J28" s="256" t="s">
        <v>244</v>
      </c>
      <c r="K28" s="255"/>
      <c r="L28" s="262"/>
      <c r="M28" s="671"/>
      <c r="N28" s="253"/>
      <c r="O28" s="253"/>
      <c r="P28" s="253"/>
      <c r="Q28" s="675"/>
      <c r="W28"/>
      <c r="X28"/>
      <c r="Y28"/>
      <c r="Z28"/>
      <c r="AA28"/>
      <c r="AB28"/>
      <c r="AC28"/>
      <c r="AD28"/>
      <c r="AE28"/>
      <c r="AF28"/>
    </row>
    <row r="29" spans="1:32" ht="18" customHeight="1">
      <c r="A29" s="676">
        <v>13</v>
      </c>
      <c r="B29" s="678"/>
      <c r="C29" s="679"/>
      <c r="D29" s="680"/>
      <c r="E29" s="681"/>
      <c r="F29" s="683"/>
      <c r="G29" s="683"/>
      <c r="H29" s="258" t="s">
        <v>241</v>
      </c>
      <c r="I29" s="259"/>
      <c r="J29" s="260" t="s">
        <v>244</v>
      </c>
      <c r="K29" s="257"/>
      <c r="L29" s="261"/>
      <c r="M29" s="670" t="str" cm="1">
        <f t="array" ref="M29">_xlfn.IFS(K29="1組あたり",I29*L29,AND(K29="大人1人あたり",K30=""),I29*L29,AND(K29="",K30="子ども1人あたり"),I30*L30,AND(K29="大人1人あたり",K30="子ども1人あたり"),(I29*L29)+(I30*L30),AND(I29="",I30=""),"")</f>
        <v/>
      </c>
      <c r="N29" s="251" t="s">
        <v>239</v>
      </c>
      <c r="O29" s="251" t="s">
        <v>82</v>
      </c>
      <c r="P29" s="252" t="s">
        <v>240</v>
      </c>
      <c r="Q29" s="674"/>
    </row>
    <row r="30" spans="1:32">
      <c r="A30" s="686"/>
      <c r="B30" s="241"/>
      <c r="C30" s="242" t="s">
        <v>235</v>
      </c>
      <c r="D30" s="243"/>
      <c r="E30" s="687"/>
      <c r="F30" s="688"/>
      <c r="G30" s="688"/>
      <c r="H30" s="254" t="s">
        <v>242</v>
      </c>
      <c r="I30" s="259"/>
      <c r="J30" s="256" t="s">
        <v>244</v>
      </c>
      <c r="K30" s="255"/>
      <c r="L30" s="262"/>
      <c r="M30" s="671"/>
      <c r="N30" s="253"/>
      <c r="O30" s="253"/>
      <c r="P30" s="253"/>
      <c r="Q30" s="675"/>
    </row>
    <row r="31" spans="1:32" ht="18" customHeight="1">
      <c r="A31" s="676">
        <v>14</v>
      </c>
      <c r="B31" s="678"/>
      <c r="C31" s="679"/>
      <c r="D31" s="680"/>
      <c r="E31" s="681"/>
      <c r="F31" s="683"/>
      <c r="G31" s="683"/>
      <c r="H31" s="258" t="s">
        <v>241</v>
      </c>
      <c r="I31" s="259"/>
      <c r="J31" s="260" t="s">
        <v>244</v>
      </c>
      <c r="K31" s="257"/>
      <c r="L31" s="261"/>
      <c r="M31" s="670" t="str" cm="1">
        <f t="array" ref="M31">_xlfn.IFS(K31="1組あたり",I31*L31,AND(K31="大人1人あたり",K32=""),I31*L31,AND(K31="",K32="子ども1人あたり"),I32*L32,AND(K31="大人1人あたり",K32="子ども1人あたり"),(I31*L31)+(I32*L32),AND(I31="",I32=""),"")</f>
        <v/>
      </c>
      <c r="N31" s="251" t="s">
        <v>239</v>
      </c>
      <c r="O31" s="251" t="s">
        <v>82</v>
      </c>
      <c r="P31" s="252" t="s">
        <v>240</v>
      </c>
      <c r="Q31" s="674"/>
    </row>
    <row r="32" spans="1:32">
      <c r="A32" s="686"/>
      <c r="B32" s="241"/>
      <c r="C32" s="242" t="s">
        <v>235</v>
      </c>
      <c r="D32" s="243"/>
      <c r="E32" s="687"/>
      <c r="F32" s="688"/>
      <c r="G32" s="688"/>
      <c r="H32" s="254" t="s">
        <v>242</v>
      </c>
      <c r="I32" s="259"/>
      <c r="J32" s="256" t="s">
        <v>244</v>
      </c>
      <c r="K32" s="255"/>
      <c r="L32" s="262"/>
      <c r="M32" s="671"/>
      <c r="N32" s="253"/>
      <c r="O32" s="253"/>
      <c r="P32" s="253"/>
      <c r="Q32" s="675"/>
    </row>
    <row r="33" spans="1:17" ht="18" customHeight="1">
      <c r="A33" s="676">
        <v>15</v>
      </c>
      <c r="B33" s="678"/>
      <c r="C33" s="679"/>
      <c r="D33" s="680"/>
      <c r="E33" s="681"/>
      <c r="F33" s="683"/>
      <c r="G33" s="683"/>
      <c r="H33" s="258" t="s">
        <v>241</v>
      </c>
      <c r="I33" s="259"/>
      <c r="J33" s="260" t="s">
        <v>244</v>
      </c>
      <c r="K33" s="257"/>
      <c r="L33" s="261"/>
      <c r="M33" s="670" t="str" cm="1">
        <f t="array" ref="M33">_xlfn.IFS(K33="1組あたり",I33*L33,AND(K33="大人1人あたり",K34=""),I33*L33,AND(K33="",K34="子ども1人あたり"),I34*L34,AND(K33="大人1人あたり",K34="子ども1人あたり"),(I33*L33)+(I34*L34),AND(I33="",I34=""),"")</f>
        <v/>
      </c>
      <c r="N33" s="251" t="s">
        <v>239</v>
      </c>
      <c r="O33" s="251" t="s">
        <v>82</v>
      </c>
      <c r="P33" s="252" t="s">
        <v>240</v>
      </c>
      <c r="Q33" s="674"/>
    </row>
    <row r="34" spans="1:17">
      <c r="A34" s="686"/>
      <c r="B34" s="241"/>
      <c r="C34" s="242" t="s">
        <v>235</v>
      </c>
      <c r="D34" s="243"/>
      <c r="E34" s="687"/>
      <c r="F34" s="688"/>
      <c r="G34" s="688"/>
      <c r="H34" s="254" t="s">
        <v>242</v>
      </c>
      <c r="I34" s="259"/>
      <c r="J34" s="256" t="s">
        <v>244</v>
      </c>
      <c r="K34" s="255"/>
      <c r="L34" s="262"/>
      <c r="M34" s="671"/>
      <c r="N34" s="253"/>
      <c r="O34" s="253"/>
      <c r="P34" s="253"/>
      <c r="Q34" s="675"/>
    </row>
    <row r="35" spans="1:17" ht="18" customHeight="1">
      <c r="A35" s="676">
        <v>16</v>
      </c>
      <c r="B35" s="678"/>
      <c r="C35" s="679"/>
      <c r="D35" s="680"/>
      <c r="E35" s="681"/>
      <c r="F35" s="683"/>
      <c r="G35" s="683"/>
      <c r="H35" s="258" t="s">
        <v>241</v>
      </c>
      <c r="I35" s="259"/>
      <c r="J35" s="260" t="s">
        <v>244</v>
      </c>
      <c r="K35" s="257"/>
      <c r="L35" s="261"/>
      <c r="M35" s="670" t="str" cm="1">
        <f t="array" ref="M35">_xlfn.IFS(K35="1組あたり",I35*L35,AND(K35="大人1人あたり",K36=""),I35*L35,AND(K35="",K36="子ども1人あたり"),I36*L36,AND(K35="大人1人あたり",K36="子ども1人あたり"),(I35*L35)+(I36*L36),AND(I35="",I36=""),"")</f>
        <v/>
      </c>
      <c r="N35" s="251" t="s">
        <v>239</v>
      </c>
      <c r="O35" s="251" t="s">
        <v>82</v>
      </c>
      <c r="P35" s="252" t="s">
        <v>240</v>
      </c>
      <c r="Q35" s="674"/>
    </row>
    <row r="36" spans="1:17">
      <c r="A36" s="686"/>
      <c r="B36" s="241"/>
      <c r="C36" s="242" t="s">
        <v>235</v>
      </c>
      <c r="D36" s="243"/>
      <c r="E36" s="687"/>
      <c r="F36" s="688"/>
      <c r="G36" s="688"/>
      <c r="H36" s="254" t="s">
        <v>242</v>
      </c>
      <c r="I36" s="259"/>
      <c r="J36" s="256" t="s">
        <v>244</v>
      </c>
      <c r="K36" s="255"/>
      <c r="L36" s="262"/>
      <c r="M36" s="671"/>
      <c r="N36" s="253"/>
      <c r="O36" s="253"/>
      <c r="P36" s="253"/>
      <c r="Q36" s="675"/>
    </row>
    <row r="37" spans="1:17" ht="18" customHeight="1">
      <c r="A37" s="676">
        <v>17</v>
      </c>
      <c r="B37" s="678"/>
      <c r="C37" s="679"/>
      <c r="D37" s="680"/>
      <c r="E37" s="681"/>
      <c r="F37" s="683"/>
      <c r="G37" s="683"/>
      <c r="H37" s="258" t="s">
        <v>241</v>
      </c>
      <c r="I37" s="259"/>
      <c r="J37" s="260" t="s">
        <v>244</v>
      </c>
      <c r="K37" s="257"/>
      <c r="L37" s="261"/>
      <c r="M37" s="670" t="str" cm="1">
        <f t="array" ref="M37">_xlfn.IFS(K37="1組あたり",I37*L37,AND(K37="大人1人あたり",K38=""),I37*L37,AND(K37="",K38="子ども1人あたり"),I38*L38,AND(K37="大人1人あたり",K38="子ども1人あたり"),(I37*L37)+(I38*L38),AND(I37="",I38=""),"")</f>
        <v/>
      </c>
      <c r="N37" s="251" t="s">
        <v>239</v>
      </c>
      <c r="O37" s="251" t="s">
        <v>82</v>
      </c>
      <c r="P37" s="252" t="s">
        <v>240</v>
      </c>
      <c r="Q37" s="674"/>
    </row>
    <row r="38" spans="1:17">
      <c r="A38" s="686"/>
      <c r="B38" s="241"/>
      <c r="C38" s="242" t="s">
        <v>235</v>
      </c>
      <c r="D38" s="243"/>
      <c r="E38" s="687"/>
      <c r="F38" s="688"/>
      <c r="G38" s="688"/>
      <c r="H38" s="254" t="s">
        <v>242</v>
      </c>
      <c r="I38" s="259"/>
      <c r="J38" s="256" t="s">
        <v>244</v>
      </c>
      <c r="K38" s="255"/>
      <c r="L38" s="262"/>
      <c r="M38" s="671"/>
      <c r="N38" s="253"/>
      <c r="O38" s="253"/>
      <c r="P38" s="253"/>
      <c r="Q38" s="675"/>
    </row>
    <row r="39" spans="1:17" ht="18" customHeight="1">
      <c r="A39" s="676">
        <v>18</v>
      </c>
      <c r="B39" s="678"/>
      <c r="C39" s="679"/>
      <c r="D39" s="680"/>
      <c r="E39" s="681"/>
      <c r="F39" s="683"/>
      <c r="G39" s="683"/>
      <c r="H39" s="258" t="s">
        <v>241</v>
      </c>
      <c r="I39" s="259"/>
      <c r="J39" s="260" t="s">
        <v>244</v>
      </c>
      <c r="K39" s="257"/>
      <c r="L39" s="261"/>
      <c r="M39" s="670" t="str" cm="1">
        <f t="array" ref="M39">_xlfn.IFS(K39="1組あたり",I39*L39,AND(K39="大人1人あたり",K40=""),I39*L39,AND(K39="",K40="子ども1人あたり"),I40*L40,AND(K39="大人1人あたり",K40="子ども1人あたり"),(I39*L39)+(I40*L40),AND(I39="",I40=""),"")</f>
        <v/>
      </c>
      <c r="N39" s="251" t="s">
        <v>239</v>
      </c>
      <c r="O39" s="251" t="s">
        <v>82</v>
      </c>
      <c r="P39" s="252" t="s">
        <v>240</v>
      </c>
      <c r="Q39" s="674"/>
    </row>
    <row r="40" spans="1:17">
      <c r="A40" s="686"/>
      <c r="B40" s="241"/>
      <c r="C40" s="242" t="s">
        <v>235</v>
      </c>
      <c r="D40" s="243"/>
      <c r="E40" s="687"/>
      <c r="F40" s="688"/>
      <c r="G40" s="688"/>
      <c r="H40" s="254" t="s">
        <v>242</v>
      </c>
      <c r="I40" s="259"/>
      <c r="J40" s="256" t="s">
        <v>244</v>
      </c>
      <c r="K40" s="255"/>
      <c r="L40" s="262"/>
      <c r="M40" s="671"/>
      <c r="N40" s="253"/>
      <c r="O40" s="253"/>
      <c r="P40" s="253"/>
      <c r="Q40" s="675"/>
    </row>
    <row r="41" spans="1:17" ht="18" customHeight="1">
      <c r="A41" s="676">
        <v>19</v>
      </c>
      <c r="B41" s="678"/>
      <c r="C41" s="679"/>
      <c r="D41" s="680"/>
      <c r="E41" s="681"/>
      <c r="F41" s="683"/>
      <c r="G41" s="683"/>
      <c r="H41" s="258" t="s">
        <v>241</v>
      </c>
      <c r="I41" s="259"/>
      <c r="J41" s="260" t="s">
        <v>244</v>
      </c>
      <c r="K41" s="257"/>
      <c r="L41" s="261"/>
      <c r="M41" s="670" t="str" cm="1">
        <f t="array" ref="M41">_xlfn.IFS(K41="1組あたり",I41*L41,AND(K41="大人1人あたり",K42=""),I41*L41,AND(K41="",K42="子ども1人あたり"),I42*L42,AND(K41="大人1人あたり",K42="子ども1人あたり"),(I41*L41)+(I42*L42),AND(I41="",I42=""),"")</f>
        <v/>
      </c>
      <c r="N41" s="251" t="s">
        <v>239</v>
      </c>
      <c r="O41" s="251" t="s">
        <v>82</v>
      </c>
      <c r="P41" s="252" t="s">
        <v>240</v>
      </c>
      <c r="Q41" s="674"/>
    </row>
    <row r="42" spans="1:17">
      <c r="A42" s="686"/>
      <c r="B42" s="241"/>
      <c r="C42" s="242" t="s">
        <v>235</v>
      </c>
      <c r="D42" s="243"/>
      <c r="E42" s="687"/>
      <c r="F42" s="688"/>
      <c r="G42" s="688"/>
      <c r="H42" s="254" t="s">
        <v>242</v>
      </c>
      <c r="I42" s="259"/>
      <c r="J42" s="256" t="s">
        <v>244</v>
      </c>
      <c r="K42" s="255"/>
      <c r="L42" s="262"/>
      <c r="M42" s="671"/>
      <c r="N42" s="253"/>
      <c r="O42" s="253"/>
      <c r="P42" s="253"/>
      <c r="Q42" s="675"/>
    </row>
    <row r="43" spans="1:17" ht="18" customHeight="1">
      <c r="A43" s="676">
        <v>20</v>
      </c>
      <c r="B43" s="678"/>
      <c r="C43" s="679"/>
      <c r="D43" s="680"/>
      <c r="E43" s="681"/>
      <c r="F43" s="683"/>
      <c r="G43" s="683"/>
      <c r="H43" s="258" t="s">
        <v>241</v>
      </c>
      <c r="I43" s="259"/>
      <c r="J43" s="260" t="s">
        <v>244</v>
      </c>
      <c r="K43" s="257"/>
      <c r="L43" s="261"/>
      <c r="M43" s="670" t="str" cm="1">
        <f t="array" ref="M43">_xlfn.IFS(K43="1組あたり",I43*L43,AND(K43="大人1人あたり",K44=""),I43*L43,AND(K43="",K44="子ども1人あたり"),I44*L44,AND(K43="大人1人あたり",K44="子ども1人あたり"),(I43*L43)+(I44*L44),AND(I43="",I44=""),"")</f>
        <v/>
      </c>
      <c r="N43" s="251" t="s">
        <v>239</v>
      </c>
      <c r="O43" s="251" t="s">
        <v>82</v>
      </c>
      <c r="P43" s="252" t="s">
        <v>240</v>
      </c>
      <c r="Q43" s="674"/>
    </row>
    <row r="44" spans="1:17">
      <c r="A44" s="686"/>
      <c r="B44" s="241"/>
      <c r="C44" s="242" t="s">
        <v>235</v>
      </c>
      <c r="D44" s="243"/>
      <c r="E44" s="687"/>
      <c r="F44" s="688"/>
      <c r="G44" s="688"/>
      <c r="H44" s="254" t="s">
        <v>242</v>
      </c>
      <c r="I44" s="259"/>
      <c r="J44" s="256" t="s">
        <v>244</v>
      </c>
      <c r="K44" s="255"/>
      <c r="L44" s="262"/>
      <c r="M44" s="671"/>
      <c r="N44" s="253"/>
      <c r="O44" s="253"/>
      <c r="P44" s="253"/>
      <c r="Q44" s="675"/>
    </row>
    <row r="45" spans="1:17" ht="18" customHeight="1">
      <c r="A45" s="676">
        <v>21</v>
      </c>
      <c r="B45" s="678"/>
      <c r="C45" s="679"/>
      <c r="D45" s="680"/>
      <c r="E45" s="681"/>
      <c r="F45" s="683"/>
      <c r="G45" s="683"/>
      <c r="H45" s="258" t="s">
        <v>241</v>
      </c>
      <c r="I45" s="259"/>
      <c r="J45" s="260" t="s">
        <v>244</v>
      </c>
      <c r="K45" s="390"/>
      <c r="L45" s="261"/>
      <c r="M45" s="673" t="str" cm="1">
        <f t="array" ref="M45">_xlfn.IFS(K45="1組あたり",I45*L45,AND(K45="大人1人あたり",K46=""),I45*L45,AND(K45="",K46="子ども1人あたり"),I46*L46,AND(K45="大人1人あたり",K46="子ども1人あたり"),(I45*L45)+(I46*L46),AND(I45="",I46=""),"")</f>
        <v/>
      </c>
      <c r="N45" s="251" t="s">
        <v>239</v>
      </c>
      <c r="O45" s="251" t="s">
        <v>82</v>
      </c>
      <c r="P45" s="252" t="s">
        <v>240</v>
      </c>
      <c r="Q45" s="674"/>
    </row>
    <row r="46" spans="1:17">
      <c r="A46" s="686"/>
      <c r="B46" s="241"/>
      <c r="C46" s="242" t="s">
        <v>235</v>
      </c>
      <c r="D46" s="243"/>
      <c r="E46" s="687"/>
      <c r="F46" s="688"/>
      <c r="G46" s="688"/>
      <c r="H46" s="254" t="s">
        <v>242</v>
      </c>
      <c r="I46" s="259"/>
      <c r="J46" s="256" t="s">
        <v>244</v>
      </c>
      <c r="K46" s="255"/>
      <c r="L46" s="262"/>
      <c r="M46" s="671"/>
      <c r="N46" s="253"/>
      <c r="O46" s="253"/>
      <c r="P46" s="253"/>
      <c r="Q46" s="675"/>
    </row>
    <row r="47" spans="1:17" ht="18" customHeight="1">
      <c r="A47" s="676">
        <v>22</v>
      </c>
      <c r="B47" s="678"/>
      <c r="C47" s="679"/>
      <c r="D47" s="680"/>
      <c r="E47" s="681"/>
      <c r="F47" s="683"/>
      <c r="G47" s="683"/>
      <c r="H47" s="258" t="s">
        <v>241</v>
      </c>
      <c r="I47" s="259"/>
      <c r="J47" s="260" t="s">
        <v>244</v>
      </c>
      <c r="K47" s="390"/>
      <c r="L47" s="261"/>
      <c r="M47" s="673" t="str" cm="1">
        <f t="array" ref="M47">_xlfn.IFS(K47="1組あたり",I47*L47,AND(K47="大人1人あたり",K48=""),I47*L47,AND(K47="",K48="子ども1人あたり"),I48*L48,AND(K47="大人1人あたり",K48="子ども1人あたり"),(I47*L47)+(I48*L48),AND(I47="",I48=""),"")</f>
        <v/>
      </c>
      <c r="N47" s="251" t="s">
        <v>239</v>
      </c>
      <c r="O47" s="251" t="s">
        <v>82</v>
      </c>
      <c r="P47" s="252" t="s">
        <v>240</v>
      </c>
      <c r="Q47" s="674"/>
    </row>
    <row r="48" spans="1:17">
      <c r="A48" s="686"/>
      <c r="B48" s="241"/>
      <c r="C48" s="242" t="s">
        <v>235</v>
      </c>
      <c r="D48" s="243"/>
      <c r="E48" s="687"/>
      <c r="F48" s="688"/>
      <c r="G48" s="688"/>
      <c r="H48" s="254" t="s">
        <v>242</v>
      </c>
      <c r="I48" s="259"/>
      <c r="J48" s="256" t="s">
        <v>244</v>
      </c>
      <c r="K48" s="255"/>
      <c r="L48" s="262"/>
      <c r="M48" s="671"/>
      <c r="N48" s="253"/>
      <c r="O48" s="253"/>
      <c r="P48" s="253"/>
      <c r="Q48" s="675"/>
    </row>
    <row r="49" spans="1:17" ht="18" customHeight="1">
      <c r="A49" s="676">
        <v>23</v>
      </c>
      <c r="B49" s="678"/>
      <c r="C49" s="679"/>
      <c r="D49" s="680"/>
      <c r="E49" s="681"/>
      <c r="F49" s="683"/>
      <c r="G49" s="683"/>
      <c r="H49" s="258" t="s">
        <v>241</v>
      </c>
      <c r="I49" s="259"/>
      <c r="J49" s="260" t="s">
        <v>244</v>
      </c>
      <c r="K49" s="257"/>
      <c r="L49" s="261"/>
      <c r="M49" s="670" t="str" cm="1">
        <f t="array" ref="M49">_xlfn.IFS(K49="1組あたり",I49*L49,AND(K49="大人1人あたり",K50=""),I49*L49,AND(K49="",K50="子ども1人あたり"),I50*L50,AND(K49="大人1人あたり",K50="子ども1人あたり"),(I49*L49)+(I50*L50),AND(I49="",I50=""),"")</f>
        <v/>
      </c>
      <c r="N49" s="251" t="s">
        <v>239</v>
      </c>
      <c r="O49" s="251" t="s">
        <v>82</v>
      </c>
      <c r="P49" s="252" t="s">
        <v>240</v>
      </c>
      <c r="Q49" s="674"/>
    </row>
    <row r="50" spans="1:17">
      <c r="A50" s="686"/>
      <c r="B50" s="241"/>
      <c r="C50" s="242" t="s">
        <v>235</v>
      </c>
      <c r="D50" s="243"/>
      <c r="E50" s="687"/>
      <c r="F50" s="688"/>
      <c r="G50" s="688"/>
      <c r="H50" s="254" t="s">
        <v>242</v>
      </c>
      <c r="I50" s="259"/>
      <c r="J50" s="256" t="s">
        <v>244</v>
      </c>
      <c r="K50" s="255"/>
      <c r="L50" s="262"/>
      <c r="M50" s="671"/>
      <c r="N50" s="253"/>
      <c r="O50" s="253"/>
      <c r="P50" s="253"/>
      <c r="Q50" s="675"/>
    </row>
    <row r="51" spans="1:17" ht="18" customHeight="1">
      <c r="A51" s="676">
        <v>24</v>
      </c>
      <c r="B51" s="678"/>
      <c r="C51" s="679"/>
      <c r="D51" s="680"/>
      <c r="E51" s="681"/>
      <c r="F51" s="683"/>
      <c r="G51" s="683"/>
      <c r="H51" s="258" t="s">
        <v>241</v>
      </c>
      <c r="I51" s="259"/>
      <c r="J51" s="260" t="s">
        <v>244</v>
      </c>
      <c r="K51" s="257"/>
      <c r="L51" s="261"/>
      <c r="M51" s="670" t="str" cm="1">
        <f t="array" ref="M51">_xlfn.IFS(K51="1組あたり",I51*L51,AND(K51="大人1人あたり",K52=""),I51*L51,AND(K51="",K52="子ども1人あたり"),I52*L52,AND(K51="大人1人あたり",K52="子ども1人あたり"),(I51*L51)+(I52*L52),AND(I51="",I52=""),"")</f>
        <v/>
      </c>
      <c r="N51" s="251" t="s">
        <v>239</v>
      </c>
      <c r="O51" s="251" t="s">
        <v>82</v>
      </c>
      <c r="P51" s="252" t="s">
        <v>240</v>
      </c>
      <c r="Q51" s="674"/>
    </row>
    <row r="52" spans="1:17">
      <c r="A52" s="686"/>
      <c r="B52" s="241"/>
      <c r="C52" s="242" t="s">
        <v>235</v>
      </c>
      <c r="D52" s="243"/>
      <c r="E52" s="687"/>
      <c r="F52" s="688"/>
      <c r="G52" s="688"/>
      <c r="H52" s="254" t="s">
        <v>242</v>
      </c>
      <c r="I52" s="259"/>
      <c r="J52" s="256" t="s">
        <v>244</v>
      </c>
      <c r="K52" s="255"/>
      <c r="L52" s="262"/>
      <c r="M52" s="671"/>
      <c r="N52" s="253"/>
      <c r="O52" s="253"/>
      <c r="P52" s="253"/>
      <c r="Q52" s="675"/>
    </row>
    <row r="53" spans="1:17" ht="18" customHeight="1">
      <c r="A53" s="676">
        <v>25</v>
      </c>
      <c r="B53" s="678"/>
      <c r="C53" s="679"/>
      <c r="D53" s="680"/>
      <c r="E53" s="681"/>
      <c r="F53" s="683"/>
      <c r="G53" s="683"/>
      <c r="H53" s="258" t="s">
        <v>241</v>
      </c>
      <c r="I53" s="259"/>
      <c r="J53" s="260" t="s">
        <v>244</v>
      </c>
      <c r="K53" s="257"/>
      <c r="L53" s="261"/>
      <c r="M53" s="670" t="str" cm="1">
        <f t="array" ref="M53">_xlfn.IFS(K53="1組あたり",I53*L53,AND(K53="大人1人あたり",K54=""),I53*L53,AND(K53="",K54="子ども1人あたり"),I54*L54,AND(K53="大人1人あたり",K54="子ども1人あたり"),(I53*L53)+(I54*L54),AND(I53="",I54=""),"")</f>
        <v/>
      </c>
      <c r="N53" s="251" t="s">
        <v>239</v>
      </c>
      <c r="O53" s="251" t="s">
        <v>82</v>
      </c>
      <c r="P53" s="252" t="s">
        <v>240</v>
      </c>
      <c r="Q53" s="674"/>
    </row>
    <row r="54" spans="1:17">
      <c r="A54" s="686"/>
      <c r="B54" s="241"/>
      <c r="C54" s="242" t="s">
        <v>235</v>
      </c>
      <c r="D54" s="243"/>
      <c r="E54" s="687"/>
      <c r="F54" s="688"/>
      <c r="G54" s="688"/>
      <c r="H54" s="254" t="s">
        <v>242</v>
      </c>
      <c r="I54" s="259"/>
      <c r="J54" s="256" t="s">
        <v>244</v>
      </c>
      <c r="K54" s="255"/>
      <c r="L54" s="262"/>
      <c r="M54" s="671"/>
      <c r="N54" s="253"/>
      <c r="O54" s="253"/>
      <c r="P54" s="253"/>
      <c r="Q54" s="675"/>
    </row>
    <row r="55" spans="1:17" ht="18" customHeight="1">
      <c r="A55" s="676">
        <v>26</v>
      </c>
      <c r="B55" s="678"/>
      <c r="C55" s="679"/>
      <c r="D55" s="680"/>
      <c r="E55" s="681"/>
      <c r="F55" s="683"/>
      <c r="G55" s="683"/>
      <c r="H55" s="258" t="s">
        <v>241</v>
      </c>
      <c r="I55" s="259"/>
      <c r="J55" s="260" t="s">
        <v>244</v>
      </c>
      <c r="K55" s="257"/>
      <c r="L55" s="261"/>
      <c r="M55" s="670" t="str" cm="1">
        <f t="array" ref="M55">_xlfn.IFS(K55="1組あたり",I55*L55,AND(K55="大人1人あたり",K56=""),I55*L55,AND(K55="",K56="子ども1人あたり"),I56*L56,AND(K55="大人1人あたり",K56="子ども1人あたり"),(I55*L55)+(I56*L56),AND(I55="",I56=""),"")</f>
        <v/>
      </c>
      <c r="N55" s="251" t="s">
        <v>239</v>
      </c>
      <c r="O55" s="251" t="s">
        <v>82</v>
      </c>
      <c r="P55" s="252" t="s">
        <v>240</v>
      </c>
      <c r="Q55" s="674"/>
    </row>
    <row r="56" spans="1:17">
      <c r="A56" s="686"/>
      <c r="B56" s="241"/>
      <c r="C56" s="242" t="s">
        <v>235</v>
      </c>
      <c r="D56" s="243"/>
      <c r="E56" s="687"/>
      <c r="F56" s="688"/>
      <c r="G56" s="688"/>
      <c r="H56" s="254" t="s">
        <v>242</v>
      </c>
      <c r="I56" s="259"/>
      <c r="J56" s="256" t="s">
        <v>244</v>
      </c>
      <c r="K56" s="255"/>
      <c r="L56" s="262"/>
      <c r="M56" s="671"/>
      <c r="N56" s="253"/>
      <c r="O56" s="253"/>
      <c r="P56" s="253"/>
      <c r="Q56" s="675"/>
    </row>
    <row r="57" spans="1:17" ht="18" customHeight="1">
      <c r="A57" s="676">
        <v>27</v>
      </c>
      <c r="B57" s="678"/>
      <c r="C57" s="679"/>
      <c r="D57" s="680"/>
      <c r="E57" s="681"/>
      <c r="F57" s="683"/>
      <c r="G57" s="683"/>
      <c r="H57" s="258" t="s">
        <v>241</v>
      </c>
      <c r="I57" s="259"/>
      <c r="J57" s="260" t="s">
        <v>244</v>
      </c>
      <c r="K57" s="257"/>
      <c r="L57" s="261"/>
      <c r="M57" s="670" t="str" cm="1">
        <f t="array" ref="M57">_xlfn.IFS(K57="1組あたり",I57*L57,AND(K57="大人1人あたり",K58=""),I57*L57,AND(K57="",K58="子ども1人あたり"),I58*L58,AND(K57="大人1人あたり",K58="子ども1人あたり"),(I57*L57)+(I58*L58),AND(I57="",I58=""),"")</f>
        <v/>
      </c>
      <c r="N57" s="251" t="s">
        <v>239</v>
      </c>
      <c r="O57" s="251" t="s">
        <v>82</v>
      </c>
      <c r="P57" s="252" t="s">
        <v>240</v>
      </c>
      <c r="Q57" s="674"/>
    </row>
    <row r="58" spans="1:17">
      <c r="A58" s="686"/>
      <c r="B58" s="241"/>
      <c r="C58" s="242" t="s">
        <v>235</v>
      </c>
      <c r="D58" s="243"/>
      <c r="E58" s="687"/>
      <c r="F58" s="688"/>
      <c r="G58" s="688"/>
      <c r="H58" s="254" t="s">
        <v>242</v>
      </c>
      <c r="I58" s="259"/>
      <c r="J58" s="256" t="s">
        <v>244</v>
      </c>
      <c r="K58" s="255"/>
      <c r="L58" s="262"/>
      <c r="M58" s="671"/>
      <c r="N58" s="253"/>
      <c r="O58" s="253"/>
      <c r="P58" s="253"/>
      <c r="Q58" s="675"/>
    </row>
    <row r="59" spans="1:17" ht="18" customHeight="1">
      <c r="A59" s="676">
        <v>28</v>
      </c>
      <c r="B59" s="678"/>
      <c r="C59" s="679"/>
      <c r="D59" s="680"/>
      <c r="E59" s="681"/>
      <c r="F59" s="683"/>
      <c r="G59" s="683"/>
      <c r="H59" s="258" t="s">
        <v>241</v>
      </c>
      <c r="I59" s="259"/>
      <c r="J59" s="260" t="s">
        <v>244</v>
      </c>
      <c r="K59" s="257"/>
      <c r="L59" s="261"/>
      <c r="M59" s="670" t="str" cm="1">
        <f t="array" ref="M59">_xlfn.IFS(K59="1組あたり",I59*L59,AND(K59="大人1人あたり",K60=""),I59*L59,AND(K59="",K60="子ども1人あたり"),I60*L60,AND(K59="大人1人あたり",K60="子ども1人あたり"),(I59*L59)+(I60*L60),AND(I59="",I60=""),"")</f>
        <v/>
      </c>
      <c r="N59" s="251" t="s">
        <v>239</v>
      </c>
      <c r="O59" s="251" t="s">
        <v>82</v>
      </c>
      <c r="P59" s="252" t="s">
        <v>240</v>
      </c>
      <c r="Q59" s="674"/>
    </row>
    <row r="60" spans="1:17">
      <c r="A60" s="686"/>
      <c r="B60" s="241"/>
      <c r="C60" s="242" t="s">
        <v>235</v>
      </c>
      <c r="D60" s="243"/>
      <c r="E60" s="687"/>
      <c r="F60" s="688"/>
      <c r="G60" s="688"/>
      <c r="H60" s="254" t="s">
        <v>242</v>
      </c>
      <c r="I60" s="259"/>
      <c r="J60" s="256" t="s">
        <v>244</v>
      </c>
      <c r="K60" s="255"/>
      <c r="L60" s="262"/>
      <c r="M60" s="671"/>
      <c r="N60" s="253"/>
      <c r="O60" s="253"/>
      <c r="P60" s="253"/>
      <c r="Q60" s="675"/>
    </row>
    <row r="61" spans="1:17" ht="18" customHeight="1">
      <c r="A61" s="676">
        <v>29</v>
      </c>
      <c r="B61" s="678"/>
      <c r="C61" s="679"/>
      <c r="D61" s="680"/>
      <c r="E61" s="681"/>
      <c r="F61" s="683"/>
      <c r="G61" s="683"/>
      <c r="H61" s="258" t="s">
        <v>241</v>
      </c>
      <c r="I61" s="259"/>
      <c r="J61" s="260" t="s">
        <v>244</v>
      </c>
      <c r="K61" s="257"/>
      <c r="L61" s="261"/>
      <c r="M61" s="670" t="str" cm="1">
        <f t="array" ref="M61">_xlfn.IFS(K61="1組あたり",I61*L61,AND(K61="大人1人あたり",K62=""),I61*L61,AND(K61="",K62="子ども1人あたり"),I62*L62,AND(K61="大人1人あたり",K62="子ども1人あたり"),(I61*L61)+(I62*L62),AND(I61="",I62=""),"")</f>
        <v/>
      </c>
      <c r="N61" s="251" t="s">
        <v>239</v>
      </c>
      <c r="O61" s="251" t="s">
        <v>82</v>
      </c>
      <c r="P61" s="252" t="s">
        <v>240</v>
      </c>
      <c r="Q61" s="674"/>
    </row>
    <row r="62" spans="1:17">
      <c r="A62" s="686"/>
      <c r="B62" s="241"/>
      <c r="C62" s="242" t="s">
        <v>235</v>
      </c>
      <c r="D62" s="243"/>
      <c r="E62" s="687"/>
      <c r="F62" s="688"/>
      <c r="G62" s="688"/>
      <c r="H62" s="254" t="s">
        <v>242</v>
      </c>
      <c r="I62" s="259"/>
      <c r="J62" s="256" t="s">
        <v>244</v>
      </c>
      <c r="K62" s="255"/>
      <c r="L62" s="262"/>
      <c r="M62" s="671"/>
      <c r="N62" s="253"/>
      <c r="O62" s="253"/>
      <c r="P62" s="253"/>
      <c r="Q62" s="675"/>
    </row>
    <row r="63" spans="1:17" ht="18" customHeight="1">
      <c r="A63" s="676">
        <v>30</v>
      </c>
      <c r="B63" s="678"/>
      <c r="C63" s="679"/>
      <c r="D63" s="680"/>
      <c r="E63" s="681"/>
      <c r="F63" s="683"/>
      <c r="G63" s="683"/>
      <c r="H63" s="258" t="s">
        <v>241</v>
      </c>
      <c r="I63" s="259"/>
      <c r="J63" s="260" t="s">
        <v>244</v>
      </c>
      <c r="K63" s="257"/>
      <c r="L63" s="261"/>
      <c r="M63" s="670" t="str" cm="1">
        <f t="array" ref="M63">_xlfn.IFS(K63="1組あたり",I63*L63,AND(K63="大人1人あたり",K64=""),I63*L63,AND(K63="",K64="子ども1人あたり"),I64*L64,AND(K63="大人1人あたり",K64="子ども1人あたり"),(I63*L63)+(I64*L64),AND(I63="",I64=""),"")</f>
        <v/>
      </c>
      <c r="N63" s="251" t="s">
        <v>239</v>
      </c>
      <c r="O63" s="251" t="s">
        <v>82</v>
      </c>
      <c r="P63" s="252" t="s">
        <v>240</v>
      </c>
      <c r="Q63" s="674"/>
    </row>
    <row r="64" spans="1:17">
      <c r="A64" s="686"/>
      <c r="B64" s="241"/>
      <c r="C64" s="242" t="s">
        <v>235</v>
      </c>
      <c r="D64" s="243"/>
      <c r="E64" s="687"/>
      <c r="F64" s="688"/>
      <c r="G64" s="688"/>
      <c r="H64" s="254" t="s">
        <v>242</v>
      </c>
      <c r="I64" s="259"/>
      <c r="J64" s="256" t="s">
        <v>244</v>
      </c>
      <c r="K64" s="255"/>
      <c r="L64" s="262"/>
      <c r="M64" s="671"/>
      <c r="N64" s="253"/>
      <c r="O64" s="253"/>
      <c r="P64" s="253"/>
      <c r="Q64" s="675"/>
    </row>
    <row r="65" spans="1:17" ht="18" customHeight="1">
      <c r="A65" s="676">
        <v>31</v>
      </c>
      <c r="B65" s="678"/>
      <c r="C65" s="679"/>
      <c r="D65" s="680"/>
      <c r="E65" s="681"/>
      <c r="F65" s="683"/>
      <c r="G65" s="683"/>
      <c r="H65" s="258" t="s">
        <v>241</v>
      </c>
      <c r="I65" s="259"/>
      <c r="J65" s="260" t="s">
        <v>244</v>
      </c>
      <c r="K65" s="257"/>
      <c r="L65" s="261"/>
      <c r="M65" s="670" t="str" cm="1">
        <f t="array" ref="M65">_xlfn.IFS(K65="1組あたり",I65*L65,AND(K65="大人1人あたり",K66=""),I65*L65,AND(K65="",K66="子ども1人あたり"),I66*L66,AND(K65="大人1人あたり",K66="子ども1人あたり"),(I65*L65)+(I66*L66),AND(I65="",I66=""),"")</f>
        <v/>
      </c>
      <c r="N65" s="251" t="s">
        <v>239</v>
      </c>
      <c r="O65" s="251" t="s">
        <v>82</v>
      </c>
      <c r="P65" s="252" t="s">
        <v>240</v>
      </c>
      <c r="Q65" s="674"/>
    </row>
    <row r="66" spans="1:17">
      <c r="A66" s="686"/>
      <c r="B66" s="241"/>
      <c r="C66" s="242" t="s">
        <v>235</v>
      </c>
      <c r="D66" s="243"/>
      <c r="E66" s="687"/>
      <c r="F66" s="688"/>
      <c r="G66" s="688"/>
      <c r="H66" s="254" t="s">
        <v>242</v>
      </c>
      <c r="I66" s="259"/>
      <c r="J66" s="256" t="s">
        <v>244</v>
      </c>
      <c r="K66" s="255"/>
      <c r="L66" s="262"/>
      <c r="M66" s="671"/>
      <c r="N66" s="253"/>
      <c r="O66" s="253"/>
      <c r="P66" s="253"/>
      <c r="Q66" s="675"/>
    </row>
    <row r="67" spans="1:17" ht="18" customHeight="1">
      <c r="A67" s="676">
        <v>32</v>
      </c>
      <c r="B67" s="678"/>
      <c r="C67" s="679"/>
      <c r="D67" s="680"/>
      <c r="E67" s="681"/>
      <c r="F67" s="683"/>
      <c r="G67" s="683"/>
      <c r="H67" s="258" t="s">
        <v>241</v>
      </c>
      <c r="I67" s="259"/>
      <c r="J67" s="260" t="s">
        <v>244</v>
      </c>
      <c r="K67" s="257"/>
      <c r="L67" s="261"/>
      <c r="M67" s="670" t="str" cm="1">
        <f t="array" ref="M67">_xlfn.IFS(K67="1組あたり",I67*L67,AND(K67="大人1人あたり",K68=""),I67*L67,AND(K67="",K68="子ども1人あたり"),I68*L68,AND(K67="大人1人あたり",K68="子ども1人あたり"),(I67*L67)+(I68*L68),AND(I67="",I68=""),"")</f>
        <v/>
      </c>
      <c r="N67" s="251" t="s">
        <v>239</v>
      </c>
      <c r="O67" s="251" t="s">
        <v>82</v>
      </c>
      <c r="P67" s="252" t="s">
        <v>240</v>
      </c>
      <c r="Q67" s="674"/>
    </row>
    <row r="68" spans="1:17">
      <c r="A68" s="686"/>
      <c r="B68" s="241"/>
      <c r="C68" s="242" t="s">
        <v>235</v>
      </c>
      <c r="D68" s="243"/>
      <c r="E68" s="687"/>
      <c r="F68" s="688"/>
      <c r="G68" s="688"/>
      <c r="H68" s="254" t="s">
        <v>242</v>
      </c>
      <c r="I68" s="259"/>
      <c r="J68" s="256" t="s">
        <v>244</v>
      </c>
      <c r="K68" s="255"/>
      <c r="L68" s="262"/>
      <c r="M68" s="671"/>
      <c r="N68" s="253"/>
      <c r="O68" s="253"/>
      <c r="P68" s="253"/>
      <c r="Q68" s="675"/>
    </row>
    <row r="69" spans="1:17" ht="18" customHeight="1">
      <c r="A69" s="676">
        <v>33</v>
      </c>
      <c r="B69" s="678"/>
      <c r="C69" s="679"/>
      <c r="D69" s="680"/>
      <c r="E69" s="681"/>
      <c r="F69" s="683"/>
      <c r="G69" s="683"/>
      <c r="H69" s="258" t="s">
        <v>241</v>
      </c>
      <c r="I69" s="259"/>
      <c r="J69" s="260" t="s">
        <v>244</v>
      </c>
      <c r="K69" s="257"/>
      <c r="L69" s="261"/>
      <c r="M69" s="670" t="str" cm="1">
        <f t="array" ref="M69">_xlfn.IFS(K69="1組あたり",I69*L69,AND(K69="大人1人あたり",K70=""),I69*L69,AND(K69="",K70="子ども1人あたり"),I70*L70,AND(K69="大人1人あたり",K70="子ども1人あたり"),(I69*L69)+(I70*L70),AND(I69="",I70=""),"")</f>
        <v/>
      </c>
      <c r="N69" s="251" t="s">
        <v>239</v>
      </c>
      <c r="O69" s="251" t="s">
        <v>82</v>
      </c>
      <c r="P69" s="252" t="s">
        <v>240</v>
      </c>
      <c r="Q69" s="674"/>
    </row>
    <row r="70" spans="1:17">
      <c r="A70" s="686"/>
      <c r="B70" s="241"/>
      <c r="C70" s="242" t="s">
        <v>235</v>
      </c>
      <c r="D70" s="243"/>
      <c r="E70" s="687"/>
      <c r="F70" s="688"/>
      <c r="G70" s="688"/>
      <c r="H70" s="254" t="s">
        <v>242</v>
      </c>
      <c r="I70" s="259"/>
      <c r="J70" s="256" t="s">
        <v>244</v>
      </c>
      <c r="K70" s="255"/>
      <c r="L70" s="262"/>
      <c r="M70" s="671"/>
      <c r="N70" s="253"/>
      <c r="O70" s="253"/>
      <c r="P70" s="253"/>
      <c r="Q70" s="675"/>
    </row>
    <row r="71" spans="1:17" ht="18" customHeight="1">
      <c r="A71" s="676">
        <v>34</v>
      </c>
      <c r="B71" s="678"/>
      <c r="C71" s="679"/>
      <c r="D71" s="680"/>
      <c r="E71" s="681"/>
      <c r="F71" s="683"/>
      <c r="G71" s="683"/>
      <c r="H71" s="258" t="s">
        <v>241</v>
      </c>
      <c r="I71" s="259"/>
      <c r="J71" s="260" t="s">
        <v>244</v>
      </c>
      <c r="K71" s="257"/>
      <c r="L71" s="261"/>
      <c r="M71" s="670" t="str" cm="1">
        <f t="array" ref="M71">_xlfn.IFS(K71="1組あたり",I71*L71,AND(K71="大人1人あたり",K72=""),I71*L71,AND(K71="",K72="子ども1人あたり"),I72*L72,AND(K71="大人1人あたり",K72="子ども1人あたり"),(I71*L71)+(I72*L72),AND(I71="",I72=""),"")</f>
        <v/>
      </c>
      <c r="N71" s="251" t="s">
        <v>239</v>
      </c>
      <c r="O71" s="251" t="s">
        <v>82</v>
      </c>
      <c r="P71" s="252" t="s">
        <v>240</v>
      </c>
      <c r="Q71" s="674"/>
    </row>
    <row r="72" spans="1:17">
      <c r="A72" s="686"/>
      <c r="B72" s="241"/>
      <c r="C72" s="242" t="s">
        <v>235</v>
      </c>
      <c r="D72" s="243"/>
      <c r="E72" s="687"/>
      <c r="F72" s="688"/>
      <c r="G72" s="688"/>
      <c r="H72" s="254" t="s">
        <v>242</v>
      </c>
      <c r="I72" s="259"/>
      <c r="J72" s="256" t="s">
        <v>244</v>
      </c>
      <c r="K72" s="255"/>
      <c r="L72" s="262"/>
      <c r="M72" s="671"/>
      <c r="N72" s="253"/>
      <c r="O72" s="253"/>
      <c r="P72" s="253"/>
      <c r="Q72" s="675"/>
    </row>
    <row r="73" spans="1:17" ht="18" customHeight="1">
      <c r="A73" s="676">
        <v>35</v>
      </c>
      <c r="B73" s="678"/>
      <c r="C73" s="679"/>
      <c r="D73" s="680"/>
      <c r="E73" s="681"/>
      <c r="F73" s="683"/>
      <c r="G73" s="683"/>
      <c r="H73" s="258" t="s">
        <v>241</v>
      </c>
      <c r="I73" s="259"/>
      <c r="J73" s="260" t="s">
        <v>244</v>
      </c>
      <c r="K73" s="257"/>
      <c r="L73" s="261"/>
      <c r="M73" s="670" t="str" cm="1">
        <f t="array" ref="M73">_xlfn.IFS(K73="1組あたり",I73*L73,AND(K73="大人1人あたり",K74=""),I73*L73,AND(K73="",K74="子ども1人あたり"),I74*L74,AND(K73="大人1人あたり",K74="子ども1人あたり"),(I73*L73)+(I74*L74),AND(I73="",I74=""),"")</f>
        <v/>
      </c>
      <c r="N73" s="251" t="s">
        <v>239</v>
      </c>
      <c r="O73" s="251" t="s">
        <v>82</v>
      </c>
      <c r="P73" s="252" t="s">
        <v>240</v>
      </c>
      <c r="Q73" s="674"/>
    </row>
    <row r="74" spans="1:17">
      <c r="A74" s="686"/>
      <c r="B74" s="241"/>
      <c r="C74" s="242" t="s">
        <v>235</v>
      </c>
      <c r="D74" s="243"/>
      <c r="E74" s="687"/>
      <c r="F74" s="688"/>
      <c r="G74" s="688"/>
      <c r="H74" s="254" t="s">
        <v>242</v>
      </c>
      <c r="I74" s="259"/>
      <c r="J74" s="256" t="s">
        <v>244</v>
      </c>
      <c r="K74" s="255"/>
      <c r="L74" s="262"/>
      <c r="M74" s="671"/>
      <c r="N74" s="253"/>
      <c r="O74" s="253"/>
      <c r="P74" s="253"/>
      <c r="Q74" s="675"/>
    </row>
    <row r="75" spans="1:17" ht="18" customHeight="1">
      <c r="A75" s="676">
        <v>36</v>
      </c>
      <c r="B75" s="678"/>
      <c r="C75" s="679"/>
      <c r="D75" s="680"/>
      <c r="E75" s="681"/>
      <c r="F75" s="683"/>
      <c r="G75" s="683"/>
      <c r="H75" s="258" t="s">
        <v>241</v>
      </c>
      <c r="I75" s="259"/>
      <c r="J75" s="260" t="s">
        <v>244</v>
      </c>
      <c r="K75" s="257"/>
      <c r="L75" s="261"/>
      <c r="M75" s="670" t="str" cm="1">
        <f t="array" ref="M75">_xlfn.IFS(K75="1組あたり",I75*L75,AND(K75="大人1人あたり",K76=""),I75*L75,AND(K75="",K76="子ども1人あたり"),I76*L76,AND(K75="大人1人あたり",K76="子ども1人あたり"),(I75*L75)+(I76*L76),AND(I75="",I76=""),"")</f>
        <v/>
      </c>
      <c r="N75" s="251" t="s">
        <v>239</v>
      </c>
      <c r="O75" s="251" t="s">
        <v>82</v>
      </c>
      <c r="P75" s="252" t="s">
        <v>240</v>
      </c>
      <c r="Q75" s="674"/>
    </row>
    <row r="76" spans="1:17">
      <c r="A76" s="686"/>
      <c r="B76" s="241"/>
      <c r="C76" s="242" t="s">
        <v>235</v>
      </c>
      <c r="D76" s="243"/>
      <c r="E76" s="687"/>
      <c r="F76" s="688"/>
      <c r="G76" s="688"/>
      <c r="H76" s="254" t="s">
        <v>242</v>
      </c>
      <c r="I76" s="259"/>
      <c r="J76" s="256" t="s">
        <v>244</v>
      </c>
      <c r="K76" s="255"/>
      <c r="L76" s="262"/>
      <c r="M76" s="671"/>
      <c r="N76" s="253"/>
      <c r="O76" s="253"/>
      <c r="P76" s="253"/>
      <c r="Q76" s="675"/>
    </row>
    <row r="77" spans="1:17" ht="18" customHeight="1">
      <c r="A77" s="676">
        <v>37</v>
      </c>
      <c r="B77" s="678"/>
      <c r="C77" s="679"/>
      <c r="D77" s="680"/>
      <c r="E77" s="681"/>
      <c r="F77" s="683"/>
      <c r="G77" s="683"/>
      <c r="H77" s="258" t="s">
        <v>241</v>
      </c>
      <c r="I77" s="259"/>
      <c r="J77" s="260" t="s">
        <v>244</v>
      </c>
      <c r="K77" s="257"/>
      <c r="L77" s="261"/>
      <c r="M77" s="670" t="str" cm="1">
        <f t="array" ref="M77">_xlfn.IFS(K77="1組あたり",I77*L77,AND(K77="大人1人あたり",K78=""),I77*L77,AND(K77="",K78="子ども1人あたり"),I78*L78,AND(K77="大人1人あたり",K78="子ども1人あたり"),(I77*L77)+(I78*L78),AND(I77="",I78=""),"")</f>
        <v/>
      </c>
      <c r="N77" s="251" t="s">
        <v>239</v>
      </c>
      <c r="O77" s="251" t="s">
        <v>82</v>
      </c>
      <c r="P77" s="252" t="s">
        <v>240</v>
      </c>
      <c r="Q77" s="674"/>
    </row>
    <row r="78" spans="1:17">
      <c r="A78" s="686"/>
      <c r="B78" s="241"/>
      <c r="C78" s="242" t="s">
        <v>235</v>
      </c>
      <c r="D78" s="243"/>
      <c r="E78" s="687"/>
      <c r="F78" s="688"/>
      <c r="G78" s="688"/>
      <c r="H78" s="254" t="s">
        <v>242</v>
      </c>
      <c r="I78" s="259"/>
      <c r="J78" s="256" t="s">
        <v>244</v>
      </c>
      <c r="K78" s="255"/>
      <c r="L78" s="262"/>
      <c r="M78" s="671"/>
      <c r="N78" s="253"/>
      <c r="O78" s="253"/>
      <c r="P78" s="253"/>
      <c r="Q78" s="675"/>
    </row>
    <row r="79" spans="1:17" ht="18" customHeight="1">
      <c r="A79" s="676">
        <v>38</v>
      </c>
      <c r="B79" s="678"/>
      <c r="C79" s="679"/>
      <c r="D79" s="680"/>
      <c r="E79" s="681"/>
      <c r="F79" s="683"/>
      <c r="G79" s="683"/>
      <c r="H79" s="258" t="s">
        <v>241</v>
      </c>
      <c r="I79" s="259"/>
      <c r="J79" s="260" t="s">
        <v>244</v>
      </c>
      <c r="K79" s="257"/>
      <c r="L79" s="261"/>
      <c r="M79" s="670" t="str" cm="1">
        <f t="array" ref="M79">_xlfn.IFS(K79="1組あたり",I79*L79,AND(K79="大人1人あたり",K80=""),I79*L79,AND(K79="",K80="子ども1人あたり"),I80*L80,AND(K79="大人1人あたり",K80="子ども1人あたり"),(I79*L79)+(I80*L80),AND(I79="",I80=""),"")</f>
        <v/>
      </c>
      <c r="N79" s="251" t="s">
        <v>239</v>
      </c>
      <c r="O79" s="251" t="s">
        <v>82</v>
      </c>
      <c r="P79" s="252" t="s">
        <v>240</v>
      </c>
      <c r="Q79" s="674"/>
    </row>
    <row r="80" spans="1:17">
      <c r="A80" s="686"/>
      <c r="B80" s="241"/>
      <c r="C80" s="242" t="s">
        <v>235</v>
      </c>
      <c r="D80" s="243"/>
      <c r="E80" s="687"/>
      <c r="F80" s="688"/>
      <c r="G80" s="688"/>
      <c r="H80" s="254" t="s">
        <v>242</v>
      </c>
      <c r="I80" s="259"/>
      <c r="J80" s="256" t="s">
        <v>244</v>
      </c>
      <c r="K80" s="255"/>
      <c r="L80" s="262"/>
      <c r="M80" s="671"/>
      <c r="N80" s="253"/>
      <c r="O80" s="253"/>
      <c r="P80" s="253"/>
      <c r="Q80" s="675"/>
    </row>
    <row r="81" spans="1:17" ht="18" customHeight="1">
      <c r="A81" s="676">
        <v>39</v>
      </c>
      <c r="B81" s="678"/>
      <c r="C81" s="679"/>
      <c r="D81" s="680"/>
      <c r="E81" s="681"/>
      <c r="F81" s="683"/>
      <c r="G81" s="683"/>
      <c r="H81" s="258" t="s">
        <v>241</v>
      </c>
      <c r="I81" s="259"/>
      <c r="J81" s="260" t="s">
        <v>244</v>
      </c>
      <c r="K81" s="257"/>
      <c r="L81" s="261"/>
      <c r="M81" s="670" t="str" cm="1">
        <f t="array" ref="M81">_xlfn.IFS(K81="1組あたり",I81*L81,AND(K81="大人1人あたり",K82=""),I81*L81,AND(K81="",K82="子ども1人あたり"),I82*L82,AND(K81="大人1人あたり",K82="子ども1人あたり"),(I81*L81)+(I82*L82),AND(I81="",I82=""),"")</f>
        <v/>
      </c>
      <c r="N81" s="251" t="s">
        <v>239</v>
      </c>
      <c r="O81" s="251" t="s">
        <v>82</v>
      </c>
      <c r="P81" s="252" t="s">
        <v>240</v>
      </c>
      <c r="Q81" s="674"/>
    </row>
    <row r="82" spans="1:17">
      <c r="A82" s="686"/>
      <c r="B82" s="241"/>
      <c r="C82" s="242" t="s">
        <v>235</v>
      </c>
      <c r="D82" s="243"/>
      <c r="E82" s="687"/>
      <c r="F82" s="688"/>
      <c r="G82" s="688"/>
      <c r="H82" s="254" t="s">
        <v>242</v>
      </c>
      <c r="I82" s="259"/>
      <c r="J82" s="256" t="s">
        <v>244</v>
      </c>
      <c r="K82" s="255"/>
      <c r="L82" s="262"/>
      <c r="M82" s="671"/>
      <c r="N82" s="253"/>
      <c r="O82" s="253"/>
      <c r="P82" s="253"/>
      <c r="Q82" s="675"/>
    </row>
    <row r="83" spans="1:17" ht="18" customHeight="1">
      <c r="A83" s="676">
        <v>40</v>
      </c>
      <c r="B83" s="678"/>
      <c r="C83" s="679"/>
      <c r="D83" s="680"/>
      <c r="E83" s="681"/>
      <c r="F83" s="683"/>
      <c r="G83" s="683"/>
      <c r="H83" s="258" t="s">
        <v>241</v>
      </c>
      <c r="I83" s="259"/>
      <c r="J83" s="260" t="s">
        <v>244</v>
      </c>
      <c r="K83" s="257"/>
      <c r="L83" s="261"/>
      <c r="M83" s="670" t="str" cm="1">
        <f t="array" ref="M83">_xlfn.IFS(K83="1組あたり",I83*L83,AND(K83="大人1人あたり",K84=""),I83*L83,AND(K83="",K84="子ども1人あたり"),I84*L84,AND(K83="大人1人あたり",K84="子ども1人あたり"),(I83*L83)+(I84*L84),AND(I83="",I84=""),"")</f>
        <v/>
      </c>
      <c r="N83" s="251" t="s">
        <v>239</v>
      </c>
      <c r="O83" s="251" t="s">
        <v>82</v>
      </c>
      <c r="P83" s="252" t="s">
        <v>240</v>
      </c>
      <c r="Q83" s="674"/>
    </row>
    <row r="84" spans="1:17">
      <c r="A84" s="686"/>
      <c r="B84" s="241"/>
      <c r="C84" s="242" t="s">
        <v>235</v>
      </c>
      <c r="D84" s="243"/>
      <c r="E84" s="687"/>
      <c r="F84" s="688"/>
      <c r="G84" s="688"/>
      <c r="H84" s="254" t="s">
        <v>242</v>
      </c>
      <c r="I84" s="259"/>
      <c r="J84" s="256" t="s">
        <v>244</v>
      </c>
      <c r="K84" s="255"/>
      <c r="L84" s="262"/>
      <c r="M84" s="671"/>
      <c r="N84" s="253"/>
      <c r="O84" s="253"/>
      <c r="P84" s="253"/>
      <c r="Q84" s="675"/>
    </row>
    <row r="85" spans="1:17" ht="18" customHeight="1">
      <c r="A85" s="676">
        <v>41</v>
      </c>
      <c r="B85" s="678"/>
      <c r="C85" s="679"/>
      <c r="D85" s="680"/>
      <c r="E85" s="681"/>
      <c r="F85" s="683"/>
      <c r="G85" s="683"/>
      <c r="H85" s="258" t="s">
        <v>241</v>
      </c>
      <c r="I85" s="259"/>
      <c r="J85" s="260" t="s">
        <v>244</v>
      </c>
      <c r="K85" s="257"/>
      <c r="L85" s="261"/>
      <c r="M85" s="670" t="str" cm="1">
        <f t="array" ref="M85">_xlfn.IFS(K85="1組あたり",I85*L85,AND(K85="大人1人あたり",K86=""),I85*L85,AND(K85="",K86="子ども1人あたり"),I86*L86,AND(K85="大人1人あたり",K86="子ども1人あたり"),(I85*L85)+(I86*L86),AND(I85="",I86=""),"")</f>
        <v/>
      </c>
      <c r="N85" s="251" t="s">
        <v>239</v>
      </c>
      <c r="O85" s="251" t="s">
        <v>82</v>
      </c>
      <c r="P85" s="252" t="s">
        <v>240</v>
      </c>
      <c r="Q85" s="674"/>
    </row>
    <row r="86" spans="1:17">
      <c r="A86" s="686"/>
      <c r="B86" s="241"/>
      <c r="C86" s="242" t="s">
        <v>235</v>
      </c>
      <c r="D86" s="243"/>
      <c r="E86" s="687"/>
      <c r="F86" s="688"/>
      <c r="G86" s="688"/>
      <c r="H86" s="254" t="s">
        <v>242</v>
      </c>
      <c r="I86" s="259"/>
      <c r="J86" s="256" t="s">
        <v>244</v>
      </c>
      <c r="K86" s="255"/>
      <c r="L86" s="262"/>
      <c r="M86" s="671"/>
      <c r="N86" s="253"/>
      <c r="O86" s="253"/>
      <c r="P86" s="253"/>
      <c r="Q86" s="675"/>
    </row>
    <row r="87" spans="1:17" ht="18" customHeight="1">
      <c r="A87" s="676">
        <v>42</v>
      </c>
      <c r="B87" s="678"/>
      <c r="C87" s="679"/>
      <c r="D87" s="680"/>
      <c r="E87" s="681"/>
      <c r="F87" s="683"/>
      <c r="G87" s="683"/>
      <c r="H87" s="258" t="s">
        <v>241</v>
      </c>
      <c r="I87" s="259"/>
      <c r="J87" s="260" t="s">
        <v>244</v>
      </c>
      <c r="K87" s="257"/>
      <c r="L87" s="261"/>
      <c r="M87" s="670" t="str" cm="1">
        <f t="array" ref="M87">_xlfn.IFS(K87="1組あたり",I87*L87,AND(K87="大人1人あたり",K88=""),I87*L87,AND(K87="",K88="子ども1人あたり"),I88*L88,AND(K87="大人1人あたり",K88="子ども1人あたり"),(I87*L87)+(I88*L88),AND(I87="",I88=""),"")</f>
        <v/>
      </c>
      <c r="N87" s="251" t="s">
        <v>239</v>
      </c>
      <c r="O87" s="251" t="s">
        <v>82</v>
      </c>
      <c r="P87" s="252" t="s">
        <v>240</v>
      </c>
      <c r="Q87" s="674"/>
    </row>
    <row r="88" spans="1:17">
      <c r="A88" s="686"/>
      <c r="B88" s="241"/>
      <c r="C88" s="242" t="s">
        <v>235</v>
      </c>
      <c r="D88" s="243"/>
      <c r="E88" s="687"/>
      <c r="F88" s="688"/>
      <c r="G88" s="688"/>
      <c r="H88" s="254" t="s">
        <v>242</v>
      </c>
      <c r="I88" s="259"/>
      <c r="J88" s="256" t="s">
        <v>244</v>
      </c>
      <c r="K88" s="255"/>
      <c r="L88" s="262"/>
      <c r="M88" s="671"/>
      <c r="N88" s="253"/>
      <c r="O88" s="253"/>
      <c r="P88" s="253"/>
      <c r="Q88" s="675"/>
    </row>
    <row r="89" spans="1:17" ht="18" customHeight="1">
      <c r="A89" s="676">
        <v>43</v>
      </c>
      <c r="B89" s="678"/>
      <c r="C89" s="679"/>
      <c r="D89" s="680"/>
      <c r="E89" s="681"/>
      <c r="F89" s="683"/>
      <c r="G89" s="683"/>
      <c r="H89" s="258" t="s">
        <v>241</v>
      </c>
      <c r="I89" s="259"/>
      <c r="J89" s="260" t="s">
        <v>244</v>
      </c>
      <c r="K89" s="257"/>
      <c r="L89" s="261"/>
      <c r="M89" s="670" t="str" cm="1">
        <f t="array" ref="M89">_xlfn.IFS(K89="1組あたり",I89*L89,AND(K89="大人1人あたり",K90=""),I89*L89,AND(K89="",K90="子ども1人あたり"),I90*L90,AND(K89="大人1人あたり",K90="子ども1人あたり"),(I89*L89)+(I90*L90),AND(I89="",I90=""),"")</f>
        <v/>
      </c>
      <c r="N89" s="251" t="s">
        <v>239</v>
      </c>
      <c r="O89" s="251" t="s">
        <v>82</v>
      </c>
      <c r="P89" s="252" t="s">
        <v>240</v>
      </c>
      <c r="Q89" s="674"/>
    </row>
    <row r="90" spans="1:17">
      <c r="A90" s="686"/>
      <c r="B90" s="241"/>
      <c r="C90" s="242" t="s">
        <v>235</v>
      </c>
      <c r="D90" s="243"/>
      <c r="E90" s="687"/>
      <c r="F90" s="688"/>
      <c r="G90" s="688"/>
      <c r="H90" s="254" t="s">
        <v>242</v>
      </c>
      <c r="I90" s="259"/>
      <c r="J90" s="256" t="s">
        <v>244</v>
      </c>
      <c r="K90" s="255"/>
      <c r="L90" s="262"/>
      <c r="M90" s="671"/>
      <c r="N90" s="253"/>
      <c r="O90" s="253"/>
      <c r="P90" s="253"/>
      <c r="Q90" s="675"/>
    </row>
    <row r="91" spans="1:17" ht="18" customHeight="1">
      <c r="A91" s="676">
        <v>44</v>
      </c>
      <c r="B91" s="678"/>
      <c r="C91" s="679"/>
      <c r="D91" s="680"/>
      <c r="E91" s="681"/>
      <c r="F91" s="683"/>
      <c r="G91" s="683"/>
      <c r="H91" s="258" t="s">
        <v>241</v>
      </c>
      <c r="I91" s="259"/>
      <c r="J91" s="260" t="s">
        <v>244</v>
      </c>
      <c r="K91" s="257"/>
      <c r="L91" s="261"/>
      <c r="M91" s="670" t="str" cm="1">
        <f t="array" ref="M91">_xlfn.IFS(K91="1組あたり",I91*L91,AND(K91="大人1人あたり",K92=""),I91*L91,AND(K91="",K92="子ども1人あたり"),I92*L92,AND(K91="大人1人あたり",K92="子ども1人あたり"),(I91*L91)+(I92*L92),AND(I91="",I92=""),"")</f>
        <v/>
      </c>
      <c r="N91" s="251" t="s">
        <v>239</v>
      </c>
      <c r="O91" s="251" t="s">
        <v>82</v>
      </c>
      <c r="P91" s="252" t="s">
        <v>240</v>
      </c>
      <c r="Q91" s="674"/>
    </row>
    <row r="92" spans="1:17">
      <c r="A92" s="686"/>
      <c r="B92" s="241"/>
      <c r="C92" s="242" t="s">
        <v>235</v>
      </c>
      <c r="D92" s="243"/>
      <c r="E92" s="687"/>
      <c r="F92" s="688"/>
      <c r="G92" s="688"/>
      <c r="H92" s="254" t="s">
        <v>242</v>
      </c>
      <c r="I92" s="259"/>
      <c r="J92" s="256" t="s">
        <v>244</v>
      </c>
      <c r="K92" s="255"/>
      <c r="L92" s="262"/>
      <c r="M92" s="671"/>
      <c r="N92" s="253"/>
      <c r="O92" s="253"/>
      <c r="P92" s="253"/>
      <c r="Q92" s="675"/>
    </row>
    <row r="93" spans="1:17" ht="18" customHeight="1">
      <c r="A93" s="676">
        <v>45</v>
      </c>
      <c r="B93" s="678"/>
      <c r="C93" s="679"/>
      <c r="D93" s="680"/>
      <c r="E93" s="681"/>
      <c r="F93" s="683"/>
      <c r="G93" s="683"/>
      <c r="H93" s="258" t="s">
        <v>241</v>
      </c>
      <c r="I93" s="259"/>
      <c r="J93" s="260" t="s">
        <v>244</v>
      </c>
      <c r="K93" s="390"/>
      <c r="L93" s="261"/>
      <c r="M93" s="673" t="str" cm="1">
        <f t="array" ref="M93">_xlfn.IFS(K93="1組あたり",I93*L93,AND(K93="大人1人あたり",K94=""),I93*L93,AND(K93="",K94="子ども1人あたり"),I94*L94,AND(K93="大人1人あたり",K94="子ども1人あたり"),(I93*L93)+(I94*L94),AND(I93="",I94=""),"")</f>
        <v/>
      </c>
      <c r="N93" s="251" t="s">
        <v>239</v>
      </c>
      <c r="O93" s="251" t="s">
        <v>82</v>
      </c>
      <c r="P93" s="252" t="s">
        <v>240</v>
      </c>
      <c r="Q93" s="674"/>
    </row>
    <row r="94" spans="1:17">
      <c r="A94" s="686"/>
      <c r="B94" s="241"/>
      <c r="C94" s="242" t="s">
        <v>235</v>
      </c>
      <c r="D94" s="243"/>
      <c r="E94" s="687"/>
      <c r="F94" s="688"/>
      <c r="G94" s="688"/>
      <c r="H94" s="254" t="s">
        <v>242</v>
      </c>
      <c r="I94" s="259"/>
      <c r="J94" s="256" t="s">
        <v>244</v>
      </c>
      <c r="K94" s="255"/>
      <c r="L94" s="262"/>
      <c r="M94" s="671"/>
      <c r="N94" s="253"/>
      <c r="O94" s="253"/>
      <c r="P94" s="253"/>
      <c r="Q94" s="675"/>
    </row>
    <row r="95" spans="1:17" ht="18" customHeight="1">
      <c r="A95" s="676">
        <v>46</v>
      </c>
      <c r="B95" s="678"/>
      <c r="C95" s="679"/>
      <c r="D95" s="680"/>
      <c r="E95" s="681"/>
      <c r="F95" s="683"/>
      <c r="G95" s="683"/>
      <c r="H95" s="258" t="s">
        <v>241</v>
      </c>
      <c r="I95" s="259"/>
      <c r="J95" s="260" t="s">
        <v>244</v>
      </c>
      <c r="K95" s="257"/>
      <c r="L95" s="261"/>
      <c r="M95" s="670" t="str" cm="1">
        <f t="array" ref="M95">_xlfn.IFS(K95="1組あたり",I95*L95,AND(K95="大人1人あたり",K96=""),I95*L95,AND(K95="",K96="子ども1人あたり"),I96*L96,AND(K95="大人1人あたり",K96="子ども1人あたり"),(I95*L95)+(I96*L96),AND(I95="",I96=""),"")</f>
        <v/>
      </c>
      <c r="N95" s="251" t="s">
        <v>239</v>
      </c>
      <c r="O95" s="251" t="s">
        <v>82</v>
      </c>
      <c r="P95" s="252" t="s">
        <v>240</v>
      </c>
      <c r="Q95" s="674"/>
    </row>
    <row r="96" spans="1:17">
      <c r="A96" s="686"/>
      <c r="B96" s="241"/>
      <c r="C96" s="242" t="s">
        <v>235</v>
      </c>
      <c r="D96" s="243"/>
      <c r="E96" s="687"/>
      <c r="F96" s="688"/>
      <c r="G96" s="688"/>
      <c r="H96" s="254" t="s">
        <v>242</v>
      </c>
      <c r="I96" s="259"/>
      <c r="J96" s="256" t="s">
        <v>244</v>
      </c>
      <c r="K96" s="255"/>
      <c r="L96" s="262"/>
      <c r="M96" s="671"/>
      <c r="N96" s="253"/>
      <c r="O96" s="253"/>
      <c r="P96" s="253"/>
      <c r="Q96" s="675"/>
    </row>
    <row r="97" spans="1:17" ht="18" customHeight="1">
      <c r="A97" s="676">
        <v>47</v>
      </c>
      <c r="B97" s="678"/>
      <c r="C97" s="679"/>
      <c r="D97" s="680"/>
      <c r="E97" s="681"/>
      <c r="F97" s="683"/>
      <c r="G97" s="683"/>
      <c r="H97" s="258" t="s">
        <v>241</v>
      </c>
      <c r="I97" s="259"/>
      <c r="J97" s="260" t="s">
        <v>244</v>
      </c>
      <c r="K97" s="257"/>
      <c r="L97" s="261"/>
      <c r="M97" s="670" t="str" cm="1">
        <f t="array" ref="M97">_xlfn.IFS(K97="1組あたり",I97*L97,AND(K97="大人1人あたり",K98=""),I97*L97,AND(K97="",K98="子ども1人あたり"),I98*L98,AND(K97="大人1人あたり",K98="子ども1人あたり"),(I97*L97)+(I98*L98),AND(I97="",I98=""),"")</f>
        <v/>
      </c>
      <c r="N97" s="251" t="s">
        <v>239</v>
      </c>
      <c r="O97" s="251" t="s">
        <v>82</v>
      </c>
      <c r="P97" s="252" t="s">
        <v>240</v>
      </c>
      <c r="Q97" s="674"/>
    </row>
    <row r="98" spans="1:17">
      <c r="A98" s="686"/>
      <c r="B98" s="241"/>
      <c r="C98" s="242" t="s">
        <v>235</v>
      </c>
      <c r="D98" s="243"/>
      <c r="E98" s="687"/>
      <c r="F98" s="688"/>
      <c r="G98" s="688"/>
      <c r="H98" s="254" t="s">
        <v>242</v>
      </c>
      <c r="I98" s="259"/>
      <c r="J98" s="256" t="s">
        <v>244</v>
      </c>
      <c r="K98" s="255"/>
      <c r="L98" s="262"/>
      <c r="M98" s="671"/>
      <c r="N98" s="253"/>
      <c r="O98" s="253"/>
      <c r="P98" s="253"/>
      <c r="Q98" s="675"/>
    </row>
    <row r="99" spans="1:17" ht="18" customHeight="1">
      <c r="A99" s="676">
        <v>48</v>
      </c>
      <c r="B99" s="678"/>
      <c r="C99" s="679"/>
      <c r="D99" s="680"/>
      <c r="E99" s="681"/>
      <c r="F99" s="683"/>
      <c r="G99" s="683"/>
      <c r="H99" s="258" t="s">
        <v>241</v>
      </c>
      <c r="I99" s="259"/>
      <c r="J99" s="260" t="s">
        <v>244</v>
      </c>
      <c r="K99" s="257"/>
      <c r="L99" s="261"/>
      <c r="M99" s="670" t="str" cm="1">
        <f t="array" ref="M99">_xlfn.IFS(K99="1組あたり",I99*L99,AND(K99="大人1人あたり",K100=""),I99*L99,AND(K99="",K100="子ども1人あたり"),I100*L100,AND(K99="大人1人あたり",K100="子ども1人あたり"),(I99*L99)+(I100*L100),AND(I99="",I100=""),"")</f>
        <v/>
      </c>
      <c r="N99" s="251" t="s">
        <v>239</v>
      </c>
      <c r="O99" s="251" t="s">
        <v>82</v>
      </c>
      <c r="P99" s="252" t="s">
        <v>240</v>
      </c>
      <c r="Q99" s="674"/>
    </row>
    <row r="100" spans="1:17">
      <c r="A100" s="686"/>
      <c r="B100" s="241"/>
      <c r="C100" s="242" t="s">
        <v>235</v>
      </c>
      <c r="D100" s="243"/>
      <c r="E100" s="687"/>
      <c r="F100" s="688"/>
      <c r="G100" s="688"/>
      <c r="H100" s="254" t="s">
        <v>242</v>
      </c>
      <c r="I100" s="259"/>
      <c r="J100" s="256" t="s">
        <v>244</v>
      </c>
      <c r="K100" s="255"/>
      <c r="L100" s="262"/>
      <c r="M100" s="671"/>
      <c r="N100" s="253"/>
      <c r="O100" s="253"/>
      <c r="P100" s="253"/>
      <c r="Q100" s="675"/>
    </row>
    <row r="101" spans="1:17" ht="18" customHeight="1">
      <c r="A101" s="676">
        <v>49</v>
      </c>
      <c r="B101" s="678"/>
      <c r="C101" s="679"/>
      <c r="D101" s="680"/>
      <c r="E101" s="681"/>
      <c r="F101" s="683"/>
      <c r="G101" s="683"/>
      <c r="H101" s="258" t="s">
        <v>241</v>
      </c>
      <c r="I101" s="259"/>
      <c r="J101" s="260" t="s">
        <v>244</v>
      </c>
      <c r="K101" s="257"/>
      <c r="L101" s="261"/>
      <c r="M101" s="670" t="str" cm="1">
        <f t="array" ref="M101">_xlfn.IFS(K101="1組あたり",I101*L101,AND(K101="大人1人あたり",K102=""),I101*L101,AND(K101="",K102="子ども1人あたり"),I102*L102,AND(K101="大人1人あたり",K102="子ども1人あたり"),(I101*L101)+(I102*L102),AND(I101="",I102=""),"")</f>
        <v/>
      </c>
      <c r="N101" s="251" t="s">
        <v>239</v>
      </c>
      <c r="O101" s="251" t="s">
        <v>82</v>
      </c>
      <c r="P101" s="252" t="s">
        <v>240</v>
      </c>
      <c r="Q101" s="674"/>
    </row>
    <row r="102" spans="1:17">
      <c r="A102" s="686"/>
      <c r="B102" s="241"/>
      <c r="C102" s="242" t="s">
        <v>235</v>
      </c>
      <c r="D102" s="243"/>
      <c r="E102" s="687"/>
      <c r="F102" s="688"/>
      <c r="G102" s="688"/>
      <c r="H102" s="254" t="s">
        <v>242</v>
      </c>
      <c r="I102" s="259"/>
      <c r="J102" s="256" t="s">
        <v>244</v>
      </c>
      <c r="K102" s="255"/>
      <c r="L102" s="262"/>
      <c r="M102" s="671"/>
      <c r="N102" s="253"/>
      <c r="O102" s="253"/>
      <c r="P102" s="253"/>
      <c r="Q102" s="675"/>
    </row>
    <row r="103" spans="1:17" ht="18" customHeight="1">
      <c r="A103" s="676">
        <v>50</v>
      </c>
      <c r="B103" s="678"/>
      <c r="C103" s="679"/>
      <c r="D103" s="680"/>
      <c r="E103" s="681"/>
      <c r="F103" s="683"/>
      <c r="G103" s="683"/>
      <c r="H103" s="258" t="s">
        <v>241</v>
      </c>
      <c r="I103" s="259"/>
      <c r="J103" s="260" t="s">
        <v>244</v>
      </c>
      <c r="K103" s="257"/>
      <c r="L103" s="261"/>
      <c r="M103" s="670" t="str" cm="1">
        <f t="array" ref="M103">_xlfn.IFS(K103="1組あたり",I103*L103,AND(K103="大人1人あたり",K104=""),I103*L103,AND(K103="",K104="子ども1人あたり"),I104*L104,AND(K103="大人1人あたり",K104="子ども1人あたり"),(I103*L103)+(I104*L104),AND(I103="",I104=""),"")</f>
        <v/>
      </c>
      <c r="N103" s="251" t="s">
        <v>239</v>
      </c>
      <c r="O103" s="251" t="s">
        <v>82</v>
      </c>
      <c r="P103" s="252" t="s">
        <v>240</v>
      </c>
      <c r="Q103" s="674"/>
    </row>
    <row r="104" spans="1:17">
      <c r="A104" s="686"/>
      <c r="B104" s="241"/>
      <c r="C104" s="242" t="s">
        <v>235</v>
      </c>
      <c r="D104" s="243"/>
      <c r="E104" s="687"/>
      <c r="F104" s="688"/>
      <c r="G104" s="688"/>
      <c r="H104" s="254" t="s">
        <v>242</v>
      </c>
      <c r="I104" s="259"/>
      <c r="J104" s="256" t="s">
        <v>244</v>
      </c>
      <c r="K104" s="255"/>
      <c r="L104" s="262"/>
      <c r="M104" s="671"/>
      <c r="N104" s="253"/>
      <c r="O104" s="253"/>
      <c r="P104" s="253"/>
      <c r="Q104" s="675"/>
    </row>
    <row r="105" spans="1:17" ht="18" customHeight="1">
      <c r="A105" s="676">
        <v>51</v>
      </c>
      <c r="B105" s="678"/>
      <c r="C105" s="679"/>
      <c r="D105" s="680"/>
      <c r="E105" s="681"/>
      <c r="F105" s="683"/>
      <c r="G105" s="683"/>
      <c r="H105" s="258" t="s">
        <v>241</v>
      </c>
      <c r="I105" s="259"/>
      <c r="J105" s="260" t="s">
        <v>244</v>
      </c>
      <c r="K105" s="257"/>
      <c r="L105" s="261"/>
      <c r="M105" s="670" t="str" cm="1">
        <f t="array" ref="M105">_xlfn.IFS(K105="1組あたり",I105*L105,AND(K105="大人1人あたり",K106=""),I105*L105,AND(K105="",K106="子ども1人あたり"),I106*L106,AND(K105="大人1人あたり",K106="子ども1人あたり"),(I105*L105)+(I106*L106),AND(I105="",I106=""),"")</f>
        <v/>
      </c>
      <c r="N105" s="251" t="s">
        <v>239</v>
      </c>
      <c r="O105" s="251" t="s">
        <v>82</v>
      </c>
      <c r="P105" s="252" t="s">
        <v>240</v>
      </c>
      <c r="Q105" s="674"/>
    </row>
    <row r="106" spans="1:17">
      <c r="A106" s="686"/>
      <c r="B106" s="241"/>
      <c r="C106" s="242" t="s">
        <v>235</v>
      </c>
      <c r="D106" s="243"/>
      <c r="E106" s="687"/>
      <c r="F106" s="688"/>
      <c r="G106" s="688"/>
      <c r="H106" s="254" t="s">
        <v>242</v>
      </c>
      <c r="I106" s="259"/>
      <c r="J106" s="256" t="s">
        <v>244</v>
      </c>
      <c r="K106" s="255"/>
      <c r="L106" s="262"/>
      <c r="M106" s="671"/>
      <c r="N106" s="253"/>
      <c r="O106" s="253"/>
      <c r="P106" s="253"/>
      <c r="Q106" s="675"/>
    </row>
    <row r="107" spans="1:17" ht="18" customHeight="1">
      <c r="A107" s="676">
        <v>52</v>
      </c>
      <c r="B107" s="678"/>
      <c r="C107" s="679"/>
      <c r="D107" s="680"/>
      <c r="E107" s="681"/>
      <c r="F107" s="683"/>
      <c r="G107" s="683"/>
      <c r="H107" s="258" t="s">
        <v>241</v>
      </c>
      <c r="I107" s="259"/>
      <c r="J107" s="260" t="s">
        <v>244</v>
      </c>
      <c r="K107" s="257"/>
      <c r="L107" s="261"/>
      <c r="M107" s="670" t="str" cm="1">
        <f t="array" ref="M107">_xlfn.IFS(K107="1組あたり",I107*L107,AND(K107="大人1人あたり",K108=""),I107*L107,AND(K107="",K108="子ども1人あたり"),I108*L108,AND(K107="大人1人あたり",K108="子ども1人あたり"),(I107*L107)+(I108*L108),AND(I107="",I108=""),"")</f>
        <v/>
      </c>
      <c r="N107" s="251" t="s">
        <v>239</v>
      </c>
      <c r="O107" s="251" t="s">
        <v>82</v>
      </c>
      <c r="P107" s="252" t="s">
        <v>240</v>
      </c>
      <c r="Q107" s="674"/>
    </row>
    <row r="108" spans="1:17">
      <c r="A108" s="686"/>
      <c r="B108" s="241"/>
      <c r="C108" s="242" t="s">
        <v>235</v>
      </c>
      <c r="D108" s="243"/>
      <c r="E108" s="687"/>
      <c r="F108" s="688"/>
      <c r="G108" s="688"/>
      <c r="H108" s="254" t="s">
        <v>242</v>
      </c>
      <c r="I108" s="259"/>
      <c r="J108" s="256" t="s">
        <v>244</v>
      </c>
      <c r="K108" s="255"/>
      <c r="L108" s="262"/>
      <c r="M108" s="671"/>
      <c r="N108" s="253"/>
      <c r="O108" s="253"/>
      <c r="P108" s="253"/>
      <c r="Q108" s="675"/>
    </row>
    <row r="109" spans="1:17" ht="18" customHeight="1">
      <c r="A109" s="676">
        <v>53</v>
      </c>
      <c r="B109" s="678"/>
      <c r="C109" s="679"/>
      <c r="D109" s="680"/>
      <c r="E109" s="681"/>
      <c r="F109" s="683"/>
      <c r="G109" s="683"/>
      <c r="H109" s="258" t="s">
        <v>241</v>
      </c>
      <c r="I109" s="259"/>
      <c r="J109" s="260" t="s">
        <v>244</v>
      </c>
      <c r="K109" s="257"/>
      <c r="L109" s="261"/>
      <c r="M109" s="670" t="str" cm="1">
        <f t="array" ref="M109">_xlfn.IFS(K109="1組あたり",I109*L109,AND(K109="大人1人あたり",K110=""),I109*L109,AND(K109="",K110="子ども1人あたり"),I110*L110,AND(K109="大人1人あたり",K110="子ども1人あたり"),(I109*L109)+(I110*L110),AND(I109="",I110=""),"")</f>
        <v/>
      </c>
      <c r="N109" s="251" t="s">
        <v>239</v>
      </c>
      <c r="O109" s="251" t="s">
        <v>82</v>
      </c>
      <c r="P109" s="252" t="s">
        <v>240</v>
      </c>
      <c r="Q109" s="674"/>
    </row>
    <row r="110" spans="1:17">
      <c r="A110" s="686"/>
      <c r="B110" s="241"/>
      <c r="C110" s="242" t="s">
        <v>235</v>
      </c>
      <c r="D110" s="243"/>
      <c r="E110" s="687"/>
      <c r="F110" s="688"/>
      <c r="G110" s="688"/>
      <c r="H110" s="254" t="s">
        <v>242</v>
      </c>
      <c r="I110" s="259"/>
      <c r="J110" s="256" t="s">
        <v>244</v>
      </c>
      <c r="K110" s="255"/>
      <c r="L110" s="262"/>
      <c r="M110" s="671"/>
      <c r="N110" s="253"/>
      <c r="O110" s="253"/>
      <c r="P110" s="253"/>
      <c r="Q110" s="675"/>
    </row>
    <row r="111" spans="1:17" ht="18" customHeight="1">
      <c r="A111" s="676">
        <v>54</v>
      </c>
      <c r="B111" s="678"/>
      <c r="C111" s="679"/>
      <c r="D111" s="680"/>
      <c r="E111" s="681"/>
      <c r="F111" s="683"/>
      <c r="G111" s="683"/>
      <c r="H111" s="258" t="s">
        <v>241</v>
      </c>
      <c r="I111" s="259"/>
      <c r="J111" s="260" t="s">
        <v>244</v>
      </c>
      <c r="K111" s="257"/>
      <c r="L111" s="261"/>
      <c r="M111" s="670" t="str" cm="1">
        <f t="array" ref="M111">_xlfn.IFS(K111="1組あたり",I111*L111,AND(K111="大人1人あたり",K112=""),I111*L111,AND(K111="",K112="子ども1人あたり"),I112*L112,AND(K111="大人1人あたり",K112="子ども1人あたり"),(I111*L111)+(I112*L112),AND(I111="",I112=""),"")</f>
        <v/>
      </c>
      <c r="N111" s="251" t="s">
        <v>239</v>
      </c>
      <c r="O111" s="251" t="s">
        <v>82</v>
      </c>
      <c r="P111" s="252" t="s">
        <v>240</v>
      </c>
      <c r="Q111" s="674"/>
    </row>
    <row r="112" spans="1:17">
      <c r="A112" s="686"/>
      <c r="B112" s="241"/>
      <c r="C112" s="242" t="s">
        <v>235</v>
      </c>
      <c r="D112" s="243"/>
      <c r="E112" s="687"/>
      <c r="F112" s="688"/>
      <c r="G112" s="688"/>
      <c r="H112" s="254" t="s">
        <v>242</v>
      </c>
      <c r="I112" s="259"/>
      <c r="J112" s="256" t="s">
        <v>244</v>
      </c>
      <c r="K112" s="255"/>
      <c r="L112" s="262"/>
      <c r="M112" s="671"/>
      <c r="N112" s="253"/>
      <c r="O112" s="253"/>
      <c r="P112" s="253"/>
      <c r="Q112" s="675"/>
    </row>
    <row r="113" spans="1:17" ht="18" customHeight="1">
      <c r="A113" s="676">
        <v>55</v>
      </c>
      <c r="B113" s="678"/>
      <c r="C113" s="679"/>
      <c r="D113" s="680"/>
      <c r="E113" s="681"/>
      <c r="F113" s="683"/>
      <c r="G113" s="683"/>
      <c r="H113" s="258" t="s">
        <v>241</v>
      </c>
      <c r="I113" s="259"/>
      <c r="J113" s="260" t="s">
        <v>244</v>
      </c>
      <c r="K113" s="257"/>
      <c r="L113" s="261"/>
      <c r="M113" s="670" t="str" cm="1">
        <f t="array" ref="M113">_xlfn.IFS(K113="1組あたり",I113*L113,AND(K113="大人1人あたり",K114=""),I113*L113,AND(K113="",K114="子ども1人あたり"),I114*L114,AND(K113="大人1人あたり",K114="子ども1人あたり"),(I113*L113)+(I114*L114),AND(I113="",I114=""),"")</f>
        <v/>
      </c>
      <c r="N113" s="251" t="s">
        <v>239</v>
      </c>
      <c r="O113" s="251" t="s">
        <v>82</v>
      </c>
      <c r="P113" s="252" t="s">
        <v>240</v>
      </c>
      <c r="Q113" s="674"/>
    </row>
    <row r="114" spans="1:17">
      <c r="A114" s="686"/>
      <c r="B114" s="241"/>
      <c r="C114" s="242" t="s">
        <v>235</v>
      </c>
      <c r="D114" s="243"/>
      <c r="E114" s="687"/>
      <c r="F114" s="688"/>
      <c r="G114" s="688"/>
      <c r="H114" s="254" t="s">
        <v>242</v>
      </c>
      <c r="I114" s="259"/>
      <c r="J114" s="256" t="s">
        <v>244</v>
      </c>
      <c r="K114" s="255"/>
      <c r="L114" s="262"/>
      <c r="M114" s="671"/>
      <c r="N114" s="253"/>
      <c r="O114" s="253"/>
      <c r="P114" s="253"/>
      <c r="Q114" s="675"/>
    </row>
    <row r="115" spans="1:17" ht="18" customHeight="1">
      <c r="A115" s="676">
        <v>56</v>
      </c>
      <c r="B115" s="678"/>
      <c r="C115" s="679"/>
      <c r="D115" s="680"/>
      <c r="E115" s="681"/>
      <c r="F115" s="683"/>
      <c r="G115" s="683"/>
      <c r="H115" s="258" t="s">
        <v>241</v>
      </c>
      <c r="I115" s="259"/>
      <c r="J115" s="260" t="s">
        <v>244</v>
      </c>
      <c r="K115" s="257"/>
      <c r="L115" s="261"/>
      <c r="M115" s="670" t="str" cm="1">
        <f t="array" ref="M115">_xlfn.IFS(K115="1組あたり",I115*L115,AND(K115="大人1人あたり",K116=""),I115*L115,AND(K115="",K116="子ども1人あたり"),I116*L116,AND(K115="大人1人あたり",K116="子ども1人あたり"),(I115*L115)+(I116*L116),AND(I115="",I116=""),"")</f>
        <v/>
      </c>
      <c r="N115" s="251" t="s">
        <v>239</v>
      </c>
      <c r="O115" s="251" t="s">
        <v>82</v>
      </c>
      <c r="P115" s="252" t="s">
        <v>240</v>
      </c>
      <c r="Q115" s="674"/>
    </row>
    <row r="116" spans="1:17">
      <c r="A116" s="686"/>
      <c r="B116" s="241"/>
      <c r="C116" s="242" t="s">
        <v>235</v>
      </c>
      <c r="D116" s="243"/>
      <c r="E116" s="687"/>
      <c r="F116" s="688"/>
      <c r="G116" s="688"/>
      <c r="H116" s="254" t="s">
        <v>242</v>
      </c>
      <c r="I116" s="259"/>
      <c r="J116" s="256" t="s">
        <v>244</v>
      </c>
      <c r="K116" s="255"/>
      <c r="L116" s="262"/>
      <c r="M116" s="671"/>
      <c r="N116" s="253"/>
      <c r="O116" s="253"/>
      <c r="P116" s="253"/>
      <c r="Q116" s="675"/>
    </row>
    <row r="117" spans="1:17" ht="18" customHeight="1">
      <c r="A117" s="676">
        <v>57</v>
      </c>
      <c r="B117" s="678"/>
      <c r="C117" s="679"/>
      <c r="D117" s="680"/>
      <c r="E117" s="681"/>
      <c r="F117" s="683"/>
      <c r="G117" s="683"/>
      <c r="H117" s="258" t="s">
        <v>241</v>
      </c>
      <c r="I117" s="259"/>
      <c r="J117" s="260" t="s">
        <v>244</v>
      </c>
      <c r="K117" s="257"/>
      <c r="L117" s="261"/>
      <c r="M117" s="670" t="str" cm="1">
        <f t="array" ref="M117">_xlfn.IFS(K117="1組あたり",I117*L117,AND(K117="大人1人あたり",K118=""),I117*L117,AND(K117="",K118="子ども1人あたり"),I118*L118,AND(K117="大人1人あたり",K118="子ども1人あたり"),(I117*L117)+(I118*L118),AND(I117="",I118=""),"")</f>
        <v/>
      </c>
      <c r="N117" s="251" t="s">
        <v>239</v>
      </c>
      <c r="O117" s="251" t="s">
        <v>82</v>
      </c>
      <c r="P117" s="252" t="s">
        <v>240</v>
      </c>
      <c r="Q117" s="674"/>
    </row>
    <row r="118" spans="1:17">
      <c r="A118" s="686"/>
      <c r="B118" s="241"/>
      <c r="C118" s="242" t="s">
        <v>235</v>
      </c>
      <c r="D118" s="243"/>
      <c r="E118" s="687"/>
      <c r="F118" s="688"/>
      <c r="G118" s="688"/>
      <c r="H118" s="254" t="s">
        <v>242</v>
      </c>
      <c r="I118" s="259"/>
      <c r="J118" s="256" t="s">
        <v>244</v>
      </c>
      <c r="K118" s="255"/>
      <c r="L118" s="262"/>
      <c r="M118" s="671"/>
      <c r="N118" s="253"/>
      <c r="O118" s="253"/>
      <c r="P118" s="253"/>
      <c r="Q118" s="675"/>
    </row>
    <row r="119" spans="1:17" ht="18" customHeight="1">
      <c r="A119" s="676">
        <v>58</v>
      </c>
      <c r="B119" s="678"/>
      <c r="C119" s="679"/>
      <c r="D119" s="680"/>
      <c r="E119" s="681"/>
      <c r="F119" s="683"/>
      <c r="G119" s="683"/>
      <c r="H119" s="258" t="s">
        <v>241</v>
      </c>
      <c r="I119" s="259"/>
      <c r="J119" s="260" t="s">
        <v>244</v>
      </c>
      <c r="K119" s="257"/>
      <c r="L119" s="261"/>
      <c r="M119" s="670" t="str" cm="1">
        <f t="array" ref="M119">_xlfn.IFS(K119="1組あたり",I119*L119,AND(K119="大人1人あたり",K120=""),I119*L119,AND(K119="",K120="子ども1人あたり"),I120*L120,AND(K119="大人1人あたり",K120="子ども1人あたり"),(I119*L119)+(I120*L120),AND(I119="",I120=""),"")</f>
        <v/>
      </c>
      <c r="N119" s="251" t="s">
        <v>239</v>
      </c>
      <c r="O119" s="251" t="s">
        <v>82</v>
      </c>
      <c r="P119" s="252" t="s">
        <v>240</v>
      </c>
      <c r="Q119" s="674"/>
    </row>
    <row r="120" spans="1:17">
      <c r="A120" s="686"/>
      <c r="B120" s="241"/>
      <c r="C120" s="242" t="s">
        <v>235</v>
      </c>
      <c r="D120" s="243"/>
      <c r="E120" s="687"/>
      <c r="F120" s="688"/>
      <c r="G120" s="688"/>
      <c r="H120" s="254" t="s">
        <v>242</v>
      </c>
      <c r="I120" s="259"/>
      <c r="J120" s="256" t="s">
        <v>244</v>
      </c>
      <c r="K120" s="255"/>
      <c r="L120" s="262"/>
      <c r="M120" s="671"/>
      <c r="N120" s="253"/>
      <c r="O120" s="253"/>
      <c r="P120" s="253"/>
      <c r="Q120" s="675"/>
    </row>
    <row r="121" spans="1:17" ht="18" customHeight="1">
      <c r="A121" s="676">
        <v>59</v>
      </c>
      <c r="B121" s="678"/>
      <c r="C121" s="679"/>
      <c r="D121" s="680"/>
      <c r="E121" s="681"/>
      <c r="F121" s="683"/>
      <c r="G121" s="683"/>
      <c r="H121" s="258" t="s">
        <v>241</v>
      </c>
      <c r="I121" s="259"/>
      <c r="J121" s="260" t="s">
        <v>244</v>
      </c>
      <c r="K121" s="257"/>
      <c r="L121" s="261"/>
      <c r="M121" s="670" t="str" cm="1">
        <f t="array" ref="M121">_xlfn.IFS(K121="1組あたり",I121*L121,AND(K121="大人1人あたり",K122=""),I121*L121,AND(K121="",K122="子ども1人あたり"),I122*L122,AND(K121="大人1人あたり",K122="子ども1人あたり"),(I121*L121)+(I122*L122),AND(I121="",I122=""),"")</f>
        <v/>
      </c>
      <c r="N121" s="251" t="s">
        <v>239</v>
      </c>
      <c r="O121" s="251" t="s">
        <v>82</v>
      </c>
      <c r="P121" s="252" t="s">
        <v>240</v>
      </c>
      <c r="Q121" s="674"/>
    </row>
    <row r="122" spans="1:17">
      <c r="A122" s="686"/>
      <c r="B122" s="241"/>
      <c r="C122" s="242" t="s">
        <v>235</v>
      </c>
      <c r="D122" s="243"/>
      <c r="E122" s="687"/>
      <c r="F122" s="688"/>
      <c r="G122" s="688"/>
      <c r="H122" s="254" t="s">
        <v>242</v>
      </c>
      <c r="I122" s="259"/>
      <c r="J122" s="256" t="s">
        <v>244</v>
      </c>
      <c r="K122" s="255"/>
      <c r="L122" s="262"/>
      <c r="M122" s="671"/>
      <c r="N122" s="253"/>
      <c r="O122" s="253"/>
      <c r="P122" s="253"/>
      <c r="Q122" s="675"/>
    </row>
    <row r="123" spans="1:17" ht="18" customHeight="1">
      <c r="A123" s="676">
        <v>60</v>
      </c>
      <c r="B123" s="678"/>
      <c r="C123" s="679"/>
      <c r="D123" s="680"/>
      <c r="E123" s="681"/>
      <c r="F123" s="683"/>
      <c r="G123" s="683"/>
      <c r="H123" s="258" t="s">
        <v>241</v>
      </c>
      <c r="I123" s="259"/>
      <c r="J123" s="260" t="s">
        <v>244</v>
      </c>
      <c r="K123" s="257"/>
      <c r="L123" s="261"/>
      <c r="M123" s="670" t="str" cm="1">
        <f t="array" ref="M123">_xlfn.IFS(K123="1組あたり",I123*L123,AND(K123="大人1人あたり",K124=""),I123*L123,AND(K123="",K124="子ども1人あたり"),I124*L124,AND(K123="大人1人あたり",K124="子ども1人あたり"),(I123*L123)+(I124*L124),AND(I123="",I124=""),"")</f>
        <v/>
      </c>
      <c r="N123" s="251" t="s">
        <v>239</v>
      </c>
      <c r="O123" s="251" t="s">
        <v>82</v>
      </c>
      <c r="P123" s="252" t="s">
        <v>240</v>
      </c>
      <c r="Q123" s="674"/>
    </row>
    <row r="124" spans="1:17">
      <c r="A124" s="686"/>
      <c r="B124" s="241"/>
      <c r="C124" s="242" t="s">
        <v>235</v>
      </c>
      <c r="D124" s="243"/>
      <c r="E124" s="687"/>
      <c r="F124" s="688"/>
      <c r="G124" s="688"/>
      <c r="H124" s="254" t="s">
        <v>242</v>
      </c>
      <c r="I124" s="259"/>
      <c r="J124" s="256" t="s">
        <v>244</v>
      </c>
      <c r="K124" s="255"/>
      <c r="L124" s="262"/>
      <c r="M124" s="671"/>
      <c r="N124" s="253"/>
      <c r="O124" s="253"/>
      <c r="P124" s="253"/>
      <c r="Q124" s="675"/>
    </row>
    <row r="125" spans="1:17" ht="18" customHeight="1">
      <c r="A125" s="676">
        <v>61</v>
      </c>
      <c r="B125" s="678"/>
      <c r="C125" s="679"/>
      <c r="D125" s="680"/>
      <c r="E125" s="681"/>
      <c r="F125" s="683"/>
      <c r="G125" s="683"/>
      <c r="H125" s="258" t="s">
        <v>241</v>
      </c>
      <c r="I125" s="259"/>
      <c r="J125" s="260" t="s">
        <v>244</v>
      </c>
      <c r="K125" s="257"/>
      <c r="L125" s="261"/>
      <c r="M125" s="670" t="str" cm="1">
        <f t="array" ref="M125">_xlfn.IFS(K125="1組あたり",I125*L125,AND(K125="大人1人あたり",K126=""),I125*L125,AND(K125="",K126="子ども1人あたり"),I126*L126,AND(K125="大人1人あたり",K126="子ども1人あたり"),(I125*L125)+(I126*L126),AND(I125="",I126=""),"")</f>
        <v/>
      </c>
      <c r="N125" s="251" t="s">
        <v>239</v>
      </c>
      <c r="O125" s="251" t="s">
        <v>82</v>
      </c>
      <c r="P125" s="252" t="s">
        <v>240</v>
      </c>
      <c r="Q125" s="674"/>
    </row>
    <row r="126" spans="1:17">
      <c r="A126" s="686"/>
      <c r="B126" s="241"/>
      <c r="C126" s="242" t="s">
        <v>235</v>
      </c>
      <c r="D126" s="243"/>
      <c r="E126" s="687"/>
      <c r="F126" s="688"/>
      <c r="G126" s="688"/>
      <c r="H126" s="254" t="s">
        <v>242</v>
      </c>
      <c r="I126" s="259"/>
      <c r="J126" s="256" t="s">
        <v>244</v>
      </c>
      <c r="K126" s="255"/>
      <c r="L126" s="262"/>
      <c r="M126" s="671"/>
      <c r="N126" s="253"/>
      <c r="O126" s="253"/>
      <c r="P126" s="253"/>
      <c r="Q126" s="675"/>
    </row>
    <row r="127" spans="1:17" ht="18" customHeight="1">
      <c r="A127" s="676">
        <v>62</v>
      </c>
      <c r="B127" s="678"/>
      <c r="C127" s="679"/>
      <c r="D127" s="680"/>
      <c r="E127" s="681"/>
      <c r="F127" s="683"/>
      <c r="G127" s="683"/>
      <c r="H127" s="258" t="s">
        <v>241</v>
      </c>
      <c r="I127" s="259"/>
      <c r="J127" s="260" t="s">
        <v>244</v>
      </c>
      <c r="K127" s="257"/>
      <c r="L127" s="261"/>
      <c r="M127" s="670" t="str" cm="1">
        <f t="array" ref="M127">_xlfn.IFS(K127="1組あたり",I127*L127,AND(K127="大人1人あたり",K128=""),I127*L127,AND(K127="",K128="子ども1人あたり"),I128*L128,AND(K127="大人1人あたり",K128="子ども1人あたり"),(I127*L127)+(I128*L128),AND(I127="",I128=""),"")</f>
        <v/>
      </c>
      <c r="N127" s="251" t="s">
        <v>239</v>
      </c>
      <c r="O127" s="251" t="s">
        <v>82</v>
      </c>
      <c r="P127" s="252" t="s">
        <v>240</v>
      </c>
      <c r="Q127" s="674"/>
    </row>
    <row r="128" spans="1:17">
      <c r="A128" s="686"/>
      <c r="B128" s="241"/>
      <c r="C128" s="242" t="s">
        <v>235</v>
      </c>
      <c r="D128" s="243"/>
      <c r="E128" s="687"/>
      <c r="F128" s="688"/>
      <c r="G128" s="688"/>
      <c r="H128" s="254" t="s">
        <v>242</v>
      </c>
      <c r="I128" s="259"/>
      <c r="J128" s="256" t="s">
        <v>244</v>
      </c>
      <c r="K128" s="255"/>
      <c r="L128" s="262"/>
      <c r="M128" s="671"/>
      <c r="N128" s="253"/>
      <c r="O128" s="253"/>
      <c r="P128" s="253"/>
      <c r="Q128" s="675"/>
    </row>
    <row r="129" spans="1:17" ht="18" customHeight="1">
      <c r="A129" s="676">
        <v>63</v>
      </c>
      <c r="B129" s="678"/>
      <c r="C129" s="679"/>
      <c r="D129" s="680"/>
      <c r="E129" s="681"/>
      <c r="F129" s="683"/>
      <c r="G129" s="683"/>
      <c r="H129" s="258" t="s">
        <v>241</v>
      </c>
      <c r="I129" s="259"/>
      <c r="J129" s="260" t="s">
        <v>244</v>
      </c>
      <c r="K129" s="257"/>
      <c r="L129" s="261"/>
      <c r="M129" s="670" t="str" cm="1">
        <f t="array" ref="M129">_xlfn.IFS(K129="1組あたり",I129*L129,AND(K129="大人1人あたり",K130=""),I129*L129,AND(K129="",K130="子ども1人あたり"),I130*L130,AND(K129="大人1人あたり",K130="子ども1人あたり"),(I129*L129)+(I130*L130),AND(I129="",I130=""),"")</f>
        <v/>
      </c>
      <c r="N129" s="251" t="s">
        <v>239</v>
      </c>
      <c r="O129" s="251" t="s">
        <v>82</v>
      </c>
      <c r="P129" s="252" t="s">
        <v>240</v>
      </c>
      <c r="Q129" s="674"/>
    </row>
    <row r="130" spans="1:17">
      <c r="A130" s="686"/>
      <c r="B130" s="241"/>
      <c r="C130" s="242" t="s">
        <v>235</v>
      </c>
      <c r="D130" s="243"/>
      <c r="E130" s="687"/>
      <c r="F130" s="688"/>
      <c r="G130" s="688"/>
      <c r="H130" s="254" t="s">
        <v>242</v>
      </c>
      <c r="I130" s="259"/>
      <c r="J130" s="256" t="s">
        <v>244</v>
      </c>
      <c r="K130" s="255"/>
      <c r="L130" s="262"/>
      <c r="M130" s="671"/>
      <c r="N130" s="253"/>
      <c r="O130" s="253"/>
      <c r="P130" s="253"/>
      <c r="Q130" s="675"/>
    </row>
    <row r="131" spans="1:17" ht="18" customHeight="1">
      <c r="A131" s="676">
        <v>64</v>
      </c>
      <c r="B131" s="678"/>
      <c r="C131" s="679"/>
      <c r="D131" s="680"/>
      <c r="E131" s="681"/>
      <c r="F131" s="683"/>
      <c r="G131" s="683"/>
      <c r="H131" s="258" t="s">
        <v>241</v>
      </c>
      <c r="I131" s="259"/>
      <c r="J131" s="260" t="s">
        <v>244</v>
      </c>
      <c r="K131" s="257"/>
      <c r="L131" s="261"/>
      <c r="M131" s="670" t="str" cm="1">
        <f t="array" ref="M131">_xlfn.IFS(K131="1組あたり",I131*L131,AND(K131="大人1人あたり",K132=""),I131*L131,AND(K131="",K132="子ども1人あたり"),I132*L132,AND(K131="大人1人あたり",K132="子ども1人あたり"),(I131*L131)+(I132*L132),AND(I131="",I132=""),"")</f>
        <v/>
      </c>
      <c r="N131" s="251" t="s">
        <v>239</v>
      </c>
      <c r="O131" s="251" t="s">
        <v>82</v>
      </c>
      <c r="P131" s="252" t="s">
        <v>240</v>
      </c>
      <c r="Q131" s="674"/>
    </row>
    <row r="132" spans="1:17">
      <c r="A132" s="686"/>
      <c r="B132" s="241"/>
      <c r="C132" s="242" t="s">
        <v>235</v>
      </c>
      <c r="D132" s="243"/>
      <c r="E132" s="687"/>
      <c r="F132" s="688"/>
      <c r="G132" s="688"/>
      <c r="H132" s="254" t="s">
        <v>242</v>
      </c>
      <c r="I132" s="259"/>
      <c r="J132" s="256" t="s">
        <v>244</v>
      </c>
      <c r="K132" s="255"/>
      <c r="L132" s="262"/>
      <c r="M132" s="671"/>
      <c r="N132" s="253"/>
      <c r="O132" s="253"/>
      <c r="P132" s="253"/>
      <c r="Q132" s="675"/>
    </row>
    <row r="133" spans="1:17" ht="18" customHeight="1">
      <c r="A133" s="676">
        <v>65</v>
      </c>
      <c r="B133" s="678"/>
      <c r="C133" s="679"/>
      <c r="D133" s="680"/>
      <c r="E133" s="681"/>
      <c r="F133" s="683"/>
      <c r="G133" s="683"/>
      <c r="H133" s="258" t="s">
        <v>241</v>
      </c>
      <c r="I133" s="259"/>
      <c r="J133" s="260" t="s">
        <v>244</v>
      </c>
      <c r="K133" s="257"/>
      <c r="L133" s="261"/>
      <c r="M133" s="670" t="str" cm="1">
        <f t="array" ref="M133">_xlfn.IFS(K133="1組あたり",I133*L133,AND(K133="大人1人あたり",K134=""),I133*L133,AND(K133="",K134="子ども1人あたり"),I134*L134,AND(K133="大人1人あたり",K134="子ども1人あたり"),(I133*L133)+(I134*L134),AND(I133="",I134=""),"")</f>
        <v/>
      </c>
      <c r="N133" s="251" t="s">
        <v>239</v>
      </c>
      <c r="O133" s="251" t="s">
        <v>82</v>
      </c>
      <c r="P133" s="252" t="s">
        <v>240</v>
      </c>
      <c r="Q133" s="674"/>
    </row>
    <row r="134" spans="1:17">
      <c r="A134" s="686"/>
      <c r="B134" s="241"/>
      <c r="C134" s="242" t="s">
        <v>235</v>
      </c>
      <c r="D134" s="243"/>
      <c r="E134" s="687"/>
      <c r="F134" s="688"/>
      <c r="G134" s="688"/>
      <c r="H134" s="254" t="s">
        <v>242</v>
      </c>
      <c r="I134" s="259"/>
      <c r="J134" s="256" t="s">
        <v>244</v>
      </c>
      <c r="K134" s="255"/>
      <c r="L134" s="262"/>
      <c r="M134" s="671"/>
      <c r="N134" s="253"/>
      <c r="O134" s="253"/>
      <c r="P134" s="253"/>
      <c r="Q134" s="675"/>
    </row>
    <row r="135" spans="1:17" ht="18" customHeight="1">
      <c r="A135" s="676">
        <v>66</v>
      </c>
      <c r="B135" s="678"/>
      <c r="C135" s="679"/>
      <c r="D135" s="680"/>
      <c r="E135" s="681"/>
      <c r="F135" s="683"/>
      <c r="G135" s="683"/>
      <c r="H135" s="258" t="s">
        <v>241</v>
      </c>
      <c r="I135" s="259"/>
      <c r="J135" s="260" t="s">
        <v>244</v>
      </c>
      <c r="K135" s="257"/>
      <c r="L135" s="261"/>
      <c r="M135" s="670" t="str" cm="1">
        <f t="array" ref="M135">_xlfn.IFS(K135="1組あたり",I135*L135,AND(K135="大人1人あたり",K136=""),I135*L135,AND(K135="",K136="子ども1人あたり"),I136*L136,AND(K135="大人1人あたり",K136="子ども1人あたり"),(I135*L135)+(I136*L136),AND(I135="",I136=""),"")</f>
        <v/>
      </c>
      <c r="N135" s="251" t="s">
        <v>239</v>
      </c>
      <c r="O135" s="251" t="s">
        <v>82</v>
      </c>
      <c r="P135" s="252" t="s">
        <v>240</v>
      </c>
      <c r="Q135" s="674"/>
    </row>
    <row r="136" spans="1:17">
      <c r="A136" s="686"/>
      <c r="B136" s="241"/>
      <c r="C136" s="242" t="s">
        <v>235</v>
      </c>
      <c r="D136" s="243"/>
      <c r="E136" s="687"/>
      <c r="F136" s="688"/>
      <c r="G136" s="688"/>
      <c r="H136" s="254" t="s">
        <v>242</v>
      </c>
      <c r="I136" s="259"/>
      <c r="J136" s="256" t="s">
        <v>244</v>
      </c>
      <c r="K136" s="255"/>
      <c r="L136" s="262"/>
      <c r="M136" s="671"/>
      <c r="N136" s="253"/>
      <c r="O136" s="253"/>
      <c r="P136" s="253"/>
      <c r="Q136" s="675"/>
    </row>
    <row r="137" spans="1:17" ht="18" customHeight="1">
      <c r="A137" s="676">
        <v>67</v>
      </c>
      <c r="B137" s="678"/>
      <c r="C137" s="679"/>
      <c r="D137" s="680"/>
      <c r="E137" s="681"/>
      <c r="F137" s="683"/>
      <c r="G137" s="683"/>
      <c r="H137" s="258" t="s">
        <v>241</v>
      </c>
      <c r="I137" s="259"/>
      <c r="J137" s="260" t="s">
        <v>244</v>
      </c>
      <c r="K137" s="257"/>
      <c r="L137" s="261"/>
      <c r="M137" s="670" t="str" cm="1">
        <f t="array" ref="M137">_xlfn.IFS(K137="1組あたり",I137*L137,AND(K137="大人1人あたり",K138=""),I137*L137,AND(K137="",K138="子ども1人あたり"),I138*L138,AND(K137="大人1人あたり",K138="子ども1人あたり"),(I137*L137)+(I138*L138),AND(I137="",I138=""),"")</f>
        <v/>
      </c>
      <c r="N137" s="251" t="s">
        <v>239</v>
      </c>
      <c r="O137" s="251" t="s">
        <v>82</v>
      </c>
      <c r="P137" s="252" t="s">
        <v>240</v>
      </c>
      <c r="Q137" s="674"/>
    </row>
    <row r="138" spans="1:17">
      <c r="A138" s="686"/>
      <c r="B138" s="241"/>
      <c r="C138" s="242" t="s">
        <v>235</v>
      </c>
      <c r="D138" s="243"/>
      <c r="E138" s="687"/>
      <c r="F138" s="688"/>
      <c r="G138" s="688"/>
      <c r="H138" s="254" t="s">
        <v>242</v>
      </c>
      <c r="I138" s="259"/>
      <c r="J138" s="256" t="s">
        <v>244</v>
      </c>
      <c r="K138" s="255"/>
      <c r="L138" s="262"/>
      <c r="M138" s="671"/>
      <c r="N138" s="253"/>
      <c r="O138" s="253"/>
      <c r="P138" s="253"/>
      <c r="Q138" s="675"/>
    </row>
    <row r="139" spans="1:17" ht="18" customHeight="1">
      <c r="A139" s="676">
        <v>68</v>
      </c>
      <c r="B139" s="678"/>
      <c r="C139" s="679"/>
      <c r="D139" s="680"/>
      <c r="E139" s="681"/>
      <c r="F139" s="683"/>
      <c r="G139" s="683"/>
      <c r="H139" s="258" t="s">
        <v>241</v>
      </c>
      <c r="I139" s="259"/>
      <c r="J139" s="260" t="s">
        <v>244</v>
      </c>
      <c r="K139" s="390"/>
      <c r="L139" s="261"/>
      <c r="M139" s="673" t="str" cm="1">
        <f t="array" ref="M139">_xlfn.IFS(K139="1組あたり",I139*L139,AND(K139="大人1人あたり",K140=""),I139*L139,AND(K139="",K140="子ども1人あたり"),I140*L140,AND(K139="大人1人あたり",K140="子ども1人あたり"),(I139*L139)+(I140*L140),AND(I139="",I140=""),"")</f>
        <v/>
      </c>
      <c r="N139" s="251" t="s">
        <v>239</v>
      </c>
      <c r="O139" s="251" t="s">
        <v>82</v>
      </c>
      <c r="P139" s="252" t="s">
        <v>240</v>
      </c>
      <c r="Q139" s="674"/>
    </row>
    <row r="140" spans="1:17">
      <c r="A140" s="686"/>
      <c r="B140" s="241"/>
      <c r="C140" s="242" t="s">
        <v>235</v>
      </c>
      <c r="D140" s="243"/>
      <c r="E140" s="687"/>
      <c r="F140" s="688"/>
      <c r="G140" s="688"/>
      <c r="H140" s="254" t="s">
        <v>242</v>
      </c>
      <c r="I140" s="259"/>
      <c r="J140" s="256" t="s">
        <v>244</v>
      </c>
      <c r="K140" s="255"/>
      <c r="L140" s="262"/>
      <c r="M140" s="671"/>
      <c r="N140" s="253"/>
      <c r="O140" s="253"/>
      <c r="P140" s="253"/>
      <c r="Q140" s="675"/>
    </row>
    <row r="141" spans="1:17" ht="18" customHeight="1">
      <c r="A141" s="676">
        <v>69</v>
      </c>
      <c r="B141" s="678"/>
      <c r="C141" s="679"/>
      <c r="D141" s="680"/>
      <c r="E141" s="681"/>
      <c r="F141" s="683"/>
      <c r="G141" s="683"/>
      <c r="H141" s="258" t="s">
        <v>241</v>
      </c>
      <c r="I141" s="259"/>
      <c r="J141" s="260" t="s">
        <v>244</v>
      </c>
      <c r="K141" s="257"/>
      <c r="L141" s="261"/>
      <c r="M141" s="670" t="str" cm="1">
        <f t="array" ref="M141">_xlfn.IFS(K141="1組あたり",I141*L141,AND(K141="大人1人あたり",K142=""),I141*L141,AND(K141="",K142="子ども1人あたり"),I142*L142,AND(K141="大人1人あたり",K142="子ども1人あたり"),(I141*L141)+(I142*L142),AND(I141="",I142=""),"")</f>
        <v/>
      </c>
      <c r="N141" s="251" t="s">
        <v>239</v>
      </c>
      <c r="O141" s="251" t="s">
        <v>82</v>
      </c>
      <c r="P141" s="252" t="s">
        <v>240</v>
      </c>
      <c r="Q141" s="674"/>
    </row>
    <row r="142" spans="1:17">
      <c r="A142" s="686"/>
      <c r="B142" s="241"/>
      <c r="C142" s="242" t="s">
        <v>235</v>
      </c>
      <c r="D142" s="243"/>
      <c r="E142" s="687"/>
      <c r="F142" s="688"/>
      <c r="G142" s="688"/>
      <c r="H142" s="254" t="s">
        <v>242</v>
      </c>
      <c r="I142" s="259"/>
      <c r="J142" s="256" t="s">
        <v>244</v>
      </c>
      <c r="K142" s="255"/>
      <c r="L142" s="262"/>
      <c r="M142" s="671"/>
      <c r="N142" s="253"/>
      <c r="O142" s="253"/>
      <c r="P142" s="253"/>
      <c r="Q142" s="675"/>
    </row>
    <row r="143" spans="1:17" ht="18" customHeight="1">
      <c r="A143" s="676">
        <v>70</v>
      </c>
      <c r="B143" s="678"/>
      <c r="C143" s="679"/>
      <c r="D143" s="680"/>
      <c r="E143" s="681"/>
      <c r="F143" s="683"/>
      <c r="G143" s="683"/>
      <c r="H143" s="258" t="s">
        <v>241</v>
      </c>
      <c r="I143" s="259"/>
      <c r="J143" s="260" t="s">
        <v>244</v>
      </c>
      <c r="K143" s="257"/>
      <c r="L143" s="261"/>
      <c r="M143" s="670" t="str" cm="1">
        <f t="array" ref="M143">_xlfn.IFS(K143="1組あたり",I143*L143,AND(K143="大人1人あたり",K144=""),I143*L143,AND(K143="",K144="子ども1人あたり"),I144*L144,AND(K143="大人1人あたり",K144="子ども1人あたり"),(I143*L143)+(I144*L144),AND(I143="",I144=""),"")</f>
        <v/>
      </c>
      <c r="N143" s="251" t="s">
        <v>239</v>
      </c>
      <c r="O143" s="251" t="s">
        <v>82</v>
      </c>
      <c r="P143" s="252" t="s">
        <v>240</v>
      </c>
      <c r="Q143" s="674"/>
    </row>
    <row r="144" spans="1:17">
      <c r="A144" s="686"/>
      <c r="B144" s="241"/>
      <c r="C144" s="242" t="s">
        <v>235</v>
      </c>
      <c r="D144" s="243"/>
      <c r="E144" s="687"/>
      <c r="F144" s="688"/>
      <c r="G144" s="688"/>
      <c r="H144" s="254" t="s">
        <v>242</v>
      </c>
      <c r="I144" s="259"/>
      <c r="J144" s="256" t="s">
        <v>244</v>
      </c>
      <c r="K144" s="255"/>
      <c r="L144" s="262"/>
      <c r="M144" s="671"/>
      <c r="N144" s="253"/>
      <c r="O144" s="253"/>
      <c r="P144" s="253"/>
      <c r="Q144" s="675"/>
    </row>
    <row r="145" spans="1:17" ht="18" customHeight="1">
      <c r="A145" s="676">
        <v>71</v>
      </c>
      <c r="B145" s="678"/>
      <c r="C145" s="679"/>
      <c r="D145" s="680"/>
      <c r="E145" s="681"/>
      <c r="F145" s="683"/>
      <c r="G145" s="683"/>
      <c r="H145" s="258" t="s">
        <v>241</v>
      </c>
      <c r="I145" s="259"/>
      <c r="J145" s="260" t="s">
        <v>244</v>
      </c>
      <c r="K145" s="257"/>
      <c r="L145" s="261"/>
      <c r="M145" s="670" t="str" cm="1">
        <f t="array" ref="M145">_xlfn.IFS(K145="1組あたり",I145*L145,AND(K145="大人1人あたり",K146=""),I145*L145,AND(K145="",K146="子ども1人あたり"),I146*L146,AND(K145="大人1人あたり",K146="子ども1人あたり"),(I145*L145)+(I146*L146),AND(I145="",I146=""),"")</f>
        <v/>
      </c>
      <c r="N145" s="251" t="s">
        <v>239</v>
      </c>
      <c r="O145" s="251" t="s">
        <v>82</v>
      </c>
      <c r="P145" s="252" t="s">
        <v>240</v>
      </c>
      <c r="Q145" s="674"/>
    </row>
    <row r="146" spans="1:17">
      <c r="A146" s="686"/>
      <c r="B146" s="241"/>
      <c r="C146" s="242" t="s">
        <v>235</v>
      </c>
      <c r="D146" s="243"/>
      <c r="E146" s="687"/>
      <c r="F146" s="688"/>
      <c r="G146" s="688"/>
      <c r="H146" s="254" t="s">
        <v>242</v>
      </c>
      <c r="I146" s="259"/>
      <c r="J146" s="256" t="s">
        <v>244</v>
      </c>
      <c r="K146" s="255"/>
      <c r="L146" s="262"/>
      <c r="M146" s="671"/>
      <c r="N146" s="253"/>
      <c r="O146" s="253"/>
      <c r="P146" s="253"/>
      <c r="Q146" s="675"/>
    </row>
    <row r="147" spans="1:17" ht="18" customHeight="1">
      <c r="A147" s="676">
        <v>72</v>
      </c>
      <c r="B147" s="678"/>
      <c r="C147" s="679"/>
      <c r="D147" s="680"/>
      <c r="E147" s="681"/>
      <c r="F147" s="683"/>
      <c r="G147" s="683"/>
      <c r="H147" s="258" t="s">
        <v>241</v>
      </c>
      <c r="I147" s="259"/>
      <c r="J147" s="260" t="s">
        <v>244</v>
      </c>
      <c r="K147" s="257"/>
      <c r="L147" s="261"/>
      <c r="M147" s="670" t="str" cm="1">
        <f t="array" ref="M147">_xlfn.IFS(K147="1組あたり",I147*L147,AND(K147="大人1人あたり",K148=""),I147*L147,AND(K147="",K148="子ども1人あたり"),I148*L148,AND(K147="大人1人あたり",K148="子ども1人あたり"),(I147*L147)+(I148*L148),AND(I147="",I148=""),"")</f>
        <v/>
      </c>
      <c r="N147" s="251" t="s">
        <v>239</v>
      </c>
      <c r="O147" s="251" t="s">
        <v>82</v>
      </c>
      <c r="P147" s="252" t="s">
        <v>240</v>
      </c>
      <c r="Q147" s="674"/>
    </row>
    <row r="148" spans="1:17">
      <c r="A148" s="686"/>
      <c r="B148" s="241"/>
      <c r="C148" s="242" t="s">
        <v>235</v>
      </c>
      <c r="D148" s="243"/>
      <c r="E148" s="687"/>
      <c r="F148" s="688"/>
      <c r="G148" s="688"/>
      <c r="H148" s="254" t="s">
        <v>242</v>
      </c>
      <c r="I148" s="259"/>
      <c r="J148" s="256" t="s">
        <v>244</v>
      </c>
      <c r="K148" s="255"/>
      <c r="L148" s="262"/>
      <c r="M148" s="671"/>
      <c r="N148" s="253"/>
      <c r="O148" s="253"/>
      <c r="P148" s="253"/>
      <c r="Q148" s="675"/>
    </row>
    <row r="149" spans="1:17" ht="18" customHeight="1">
      <c r="A149" s="676">
        <v>73</v>
      </c>
      <c r="B149" s="678"/>
      <c r="C149" s="679"/>
      <c r="D149" s="680"/>
      <c r="E149" s="681"/>
      <c r="F149" s="683"/>
      <c r="G149" s="683"/>
      <c r="H149" s="258" t="s">
        <v>241</v>
      </c>
      <c r="I149" s="259"/>
      <c r="J149" s="260" t="s">
        <v>244</v>
      </c>
      <c r="K149" s="257"/>
      <c r="L149" s="261"/>
      <c r="M149" s="670" t="str" cm="1">
        <f t="array" ref="M149">_xlfn.IFS(K149="1組あたり",I149*L149,AND(K149="大人1人あたり",K150=""),I149*L149,AND(K149="",K150="子ども1人あたり"),I150*L150,AND(K149="大人1人あたり",K150="子ども1人あたり"),(I149*L149)+(I150*L150),AND(I149="",I150=""),"")</f>
        <v/>
      </c>
      <c r="N149" s="251" t="s">
        <v>239</v>
      </c>
      <c r="O149" s="251" t="s">
        <v>82</v>
      </c>
      <c r="P149" s="252" t="s">
        <v>240</v>
      </c>
      <c r="Q149" s="674"/>
    </row>
    <row r="150" spans="1:17">
      <c r="A150" s="686"/>
      <c r="B150" s="241"/>
      <c r="C150" s="242" t="s">
        <v>235</v>
      </c>
      <c r="D150" s="243"/>
      <c r="E150" s="687"/>
      <c r="F150" s="688"/>
      <c r="G150" s="688"/>
      <c r="H150" s="254" t="s">
        <v>242</v>
      </c>
      <c r="I150" s="259"/>
      <c r="J150" s="256" t="s">
        <v>244</v>
      </c>
      <c r="K150" s="255"/>
      <c r="L150" s="262"/>
      <c r="M150" s="671"/>
      <c r="N150" s="253"/>
      <c r="O150" s="253"/>
      <c r="P150" s="253"/>
      <c r="Q150" s="675"/>
    </row>
    <row r="151" spans="1:17" ht="18" customHeight="1">
      <c r="A151" s="676">
        <v>74</v>
      </c>
      <c r="B151" s="678"/>
      <c r="C151" s="679"/>
      <c r="D151" s="680"/>
      <c r="E151" s="681"/>
      <c r="F151" s="683"/>
      <c r="G151" s="683"/>
      <c r="H151" s="258" t="s">
        <v>241</v>
      </c>
      <c r="I151" s="259"/>
      <c r="J151" s="260" t="s">
        <v>244</v>
      </c>
      <c r="K151" s="257"/>
      <c r="L151" s="261"/>
      <c r="M151" s="670" t="str" cm="1">
        <f t="array" ref="M151">_xlfn.IFS(K151="1組あたり",I151*L151,AND(K151="大人1人あたり",K152=""),I151*L151,AND(K151="",K152="子ども1人あたり"),I152*L152,AND(K151="大人1人あたり",K152="子ども1人あたり"),(I151*L151)+(I152*L152),AND(I151="",I152=""),"")</f>
        <v/>
      </c>
      <c r="N151" s="251" t="s">
        <v>239</v>
      </c>
      <c r="O151" s="251" t="s">
        <v>82</v>
      </c>
      <c r="P151" s="252" t="s">
        <v>240</v>
      </c>
      <c r="Q151" s="674"/>
    </row>
    <row r="152" spans="1:17">
      <c r="A152" s="686"/>
      <c r="B152" s="241"/>
      <c r="C152" s="242" t="s">
        <v>235</v>
      </c>
      <c r="D152" s="243"/>
      <c r="E152" s="687"/>
      <c r="F152" s="688"/>
      <c r="G152" s="688"/>
      <c r="H152" s="254" t="s">
        <v>242</v>
      </c>
      <c r="I152" s="259"/>
      <c r="J152" s="256" t="s">
        <v>244</v>
      </c>
      <c r="K152" s="255"/>
      <c r="L152" s="262"/>
      <c r="M152" s="671"/>
      <c r="N152" s="253"/>
      <c r="O152" s="253"/>
      <c r="P152" s="253"/>
      <c r="Q152" s="675"/>
    </row>
    <row r="153" spans="1:17" ht="18" customHeight="1">
      <c r="A153" s="676">
        <v>75</v>
      </c>
      <c r="B153" s="678"/>
      <c r="C153" s="679"/>
      <c r="D153" s="680"/>
      <c r="E153" s="681"/>
      <c r="F153" s="683"/>
      <c r="G153" s="683"/>
      <c r="H153" s="258" t="s">
        <v>241</v>
      </c>
      <c r="I153" s="259"/>
      <c r="J153" s="260" t="s">
        <v>244</v>
      </c>
      <c r="K153" s="257"/>
      <c r="L153" s="261"/>
      <c r="M153" s="670" t="str" cm="1">
        <f t="array" ref="M153">_xlfn.IFS(K153="1組あたり",I153*L153,AND(K153="大人1人あたり",K154=""),I153*L153,AND(K153="",K154="子ども1人あたり"),I154*L154,AND(K153="大人1人あたり",K154="子ども1人あたり"),(I153*L153)+(I154*L154),AND(I153="",I154=""),"")</f>
        <v/>
      </c>
      <c r="N153" s="251" t="s">
        <v>239</v>
      </c>
      <c r="O153" s="251" t="s">
        <v>82</v>
      </c>
      <c r="P153" s="252" t="s">
        <v>240</v>
      </c>
      <c r="Q153" s="674"/>
    </row>
    <row r="154" spans="1:17">
      <c r="A154" s="686"/>
      <c r="B154" s="241"/>
      <c r="C154" s="242" t="s">
        <v>235</v>
      </c>
      <c r="D154" s="243"/>
      <c r="E154" s="687"/>
      <c r="F154" s="688"/>
      <c r="G154" s="688"/>
      <c r="H154" s="254" t="s">
        <v>242</v>
      </c>
      <c r="I154" s="259"/>
      <c r="J154" s="256" t="s">
        <v>244</v>
      </c>
      <c r="K154" s="255"/>
      <c r="L154" s="262"/>
      <c r="M154" s="671"/>
      <c r="N154" s="253"/>
      <c r="O154" s="253"/>
      <c r="P154" s="253"/>
      <c r="Q154" s="675"/>
    </row>
    <row r="155" spans="1:17" ht="18" customHeight="1">
      <c r="A155" s="676">
        <v>76</v>
      </c>
      <c r="B155" s="678"/>
      <c r="C155" s="679"/>
      <c r="D155" s="680"/>
      <c r="E155" s="681"/>
      <c r="F155" s="683"/>
      <c r="G155" s="683"/>
      <c r="H155" s="258" t="s">
        <v>241</v>
      </c>
      <c r="I155" s="259"/>
      <c r="J155" s="260" t="s">
        <v>244</v>
      </c>
      <c r="K155" s="257"/>
      <c r="L155" s="261"/>
      <c r="M155" s="670" t="str" cm="1">
        <f t="array" ref="M155">_xlfn.IFS(K155="1組あたり",I155*L155,AND(K155="大人1人あたり",K156=""),I155*L155,AND(K155="",K156="子ども1人あたり"),I156*L156,AND(K155="大人1人あたり",K156="子ども1人あたり"),(I155*L155)+(I156*L156),AND(I155="",I156=""),"")</f>
        <v/>
      </c>
      <c r="N155" s="251" t="s">
        <v>239</v>
      </c>
      <c r="O155" s="251" t="s">
        <v>82</v>
      </c>
      <c r="P155" s="252" t="s">
        <v>240</v>
      </c>
      <c r="Q155" s="674"/>
    </row>
    <row r="156" spans="1:17">
      <c r="A156" s="686"/>
      <c r="B156" s="241"/>
      <c r="C156" s="242" t="s">
        <v>235</v>
      </c>
      <c r="D156" s="243"/>
      <c r="E156" s="687"/>
      <c r="F156" s="688"/>
      <c r="G156" s="688"/>
      <c r="H156" s="254" t="s">
        <v>242</v>
      </c>
      <c r="I156" s="259"/>
      <c r="J156" s="256" t="s">
        <v>244</v>
      </c>
      <c r="K156" s="255"/>
      <c r="L156" s="262"/>
      <c r="M156" s="671"/>
      <c r="N156" s="253"/>
      <c r="O156" s="253"/>
      <c r="P156" s="253"/>
      <c r="Q156" s="675"/>
    </row>
    <row r="157" spans="1:17" ht="18" customHeight="1">
      <c r="A157" s="676">
        <v>77</v>
      </c>
      <c r="B157" s="678"/>
      <c r="C157" s="679"/>
      <c r="D157" s="680"/>
      <c r="E157" s="681"/>
      <c r="F157" s="683"/>
      <c r="G157" s="683"/>
      <c r="H157" s="258" t="s">
        <v>241</v>
      </c>
      <c r="I157" s="259"/>
      <c r="J157" s="260" t="s">
        <v>244</v>
      </c>
      <c r="K157" s="257"/>
      <c r="L157" s="261"/>
      <c r="M157" s="670" t="str" cm="1">
        <f t="array" ref="M157">_xlfn.IFS(K157="1組あたり",I157*L157,AND(K157="大人1人あたり",K158=""),I157*L157,AND(K157="",K158="子ども1人あたり"),I158*L158,AND(K157="大人1人あたり",K158="子ども1人あたり"),(I157*L157)+(I158*L158),AND(I157="",I158=""),"")</f>
        <v/>
      </c>
      <c r="N157" s="251" t="s">
        <v>239</v>
      </c>
      <c r="O157" s="251" t="s">
        <v>82</v>
      </c>
      <c r="P157" s="252" t="s">
        <v>240</v>
      </c>
      <c r="Q157" s="674"/>
    </row>
    <row r="158" spans="1:17">
      <c r="A158" s="686"/>
      <c r="B158" s="241"/>
      <c r="C158" s="242" t="s">
        <v>235</v>
      </c>
      <c r="D158" s="243"/>
      <c r="E158" s="687"/>
      <c r="F158" s="688"/>
      <c r="G158" s="688"/>
      <c r="H158" s="254" t="s">
        <v>242</v>
      </c>
      <c r="I158" s="259"/>
      <c r="J158" s="256" t="s">
        <v>244</v>
      </c>
      <c r="K158" s="255"/>
      <c r="L158" s="262"/>
      <c r="M158" s="671"/>
      <c r="N158" s="253"/>
      <c r="O158" s="253"/>
      <c r="P158" s="253"/>
      <c r="Q158" s="675"/>
    </row>
    <row r="159" spans="1:17" ht="18" customHeight="1">
      <c r="A159" s="676">
        <v>78</v>
      </c>
      <c r="B159" s="678"/>
      <c r="C159" s="679"/>
      <c r="D159" s="680"/>
      <c r="E159" s="681"/>
      <c r="F159" s="683"/>
      <c r="G159" s="683"/>
      <c r="H159" s="258" t="s">
        <v>241</v>
      </c>
      <c r="I159" s="259"/>
      <c r="J159" s="260" t="s">
        <v>244</v>
      </c>
      <c r="K159" s="257"/>
      <c r="L159" s="261"/>
      <c r="M159" s="670" t="str" cm="1">
        <f t="array" ref="M159">_xlfn.IFS(K159="1組あたり",I159*L159,AND(K159="大人1人あたり",K160=""),I159*L159,AND(K159="",K160="子ども1人あたり"),I160*L160,AND(K159="大人1人あたり",K160="子ども1人あたり"),(I159*L159)+(I160*L160),AND(I159="",I160=""),"")</f>
        <v/>
      </c>
      <c r="N159" s="251" t="s">
        <v>239</v>
      </c>
      <c r="O159" s="251" t="s">
        <v>82</v>
      </c>
      <c r="P159" s="252" t="s">
        <v>240</v>
      </c>
      <c r="Q159" s="674"/>
    </row>
    <row r="160" spans="1:17">
      <c r="A160" s="686"/>
      <c r="B160" s="241"/>
      <c r="C160" s="242" t="s">
        <v>235</v>
      </c>
      <c r="D160" s="243"/>
      <c r="E160" s="687"/>
      <c r="F160" s="688"/>
      <c r="G160" s="688"/>
      <c r="H160" s="254" t="s">
        <v>242</v>
      </c>
      <c r="I160" s="259"/>
      <c r="J160" s="256" t="s">
        <v>244</v>
      </c>
      <c r="K160" s="255"/>
      <c r="L160" s="262"/>
      <c r="M160" s="671"/>
      <c r="N160" s="253"/>
      <c r="O160" s="253"/>
      <c r="P160" s="253"/>
      <c r="Q160" s="675"/>
    </row>
    <row r="161" spans="1:17" ht="18" customHeight="1">
      <c r="A161" s="676">
        <v>79</v>
      </c>
      <c r="B161" s="678"/>
      <c r="C161" s="679"/>
      <c r="D161" s="680"/>
      <c r="E161" s="681"/>
      <c r="F161" s="683"/>
      <c r="G161" s="683"/>
      <c r="H161" s="258" t="s">
        <v>241</v>
      </c>
      <c r="I161" s="259"/>
      <c r="J161" s="260" t="s">
        <v>244</v>
      </c>
      <c r="K161" s="257"/>
      <c r="L161" s="261"/>
      <c r="M161" s="670" t="str" cm="1">
        <f t="array" ref="M161">_xlfn.IFS(K161="1組あたり",I161*L161,AND(K161="大人1人あたり",K162=""),I161*L161,AND(K161="",K162="子ども1人あたり"),I162*L162,AND(K161="大人1人あたり",K162="子ども1人あたり"),(I161*L161)+(I162*L162),AND(I161="",I162=""),"")</f>
        <v/>
      </c>
      <c r="N161" s="251" t="s">
        <v>239</v>
      </c>
      <c r="O161" s="251" t="s">
        <v>82</v>
      </c>
      <c r="P161" s="252" t="s">
        <v>240</v>
      </c>
      <c r="Q161" s="674"/>
    </row>
    <row r="162" spans="1:17">
      <c r="A162" s="686"/>
      <c r="B162" s="241"/>
      <c r="C162" s="242" t="s">
        <v>235</v>
      </c>
      <c r="D162" s="243"/>
      <c r="E162" s="687"/>
      <c r="F162" s="688"/>
      <c r="G162" s="688"/>
      <c r="H162" s="254" t="s">
        <v>242</v>
      </c>
      <c r="I162" s="259"/>
      <c r="J162" s="256" t="s">
        <v>244</v>
      </c>
      <c r="K162" s="255"/>
      <c r="L162" s="262"/>
      <c r="M162" s="671"/>
      <c r="N162" s="253"/>
      <c r="O162" s="253"/>
      <c r="P162" s="253"/>
      <c r="Q162" s="675"/>
    </row>
    <row r="163" spans="1:17" ht="18" customHeight="1">
      <c r="A163" s="676">
        <v>80</v>
      </c>
      <c r="B163" s="678"/>
      <c r="C163" s="679"/>
      <c r="D163" s="680"/>
      <c r="E163" s="681"/>
      <c r="F163" s="683"/>
      <c r="G163" s="683"/>
      <c r="H163" s="258" t="s">
        <v>241</v>
      </c>
      <c r="I163" s="259"/>
      <c r="J163" s="260" t="s">
        <v>244</v>
      </c>
      <c r="K163" s="257"/>
      <c r="L163" s="261"/>
      <c r="M163" s="670" t="str" cm="1">
        <f t="array" ref="M163">_xlfn.IFS(K163="1組あたり",I163*L163,AND(K163="大人1人あたり",K164=""),I163*L163,AND(K163="",K164="子ども1人あたり"),I164*L164,AND(K163="大人1人あたり",K164="子ども1人あたり"),(I163*L163)+(I164*L164),AND(I163="",I164=""),"")</f>
        <v/>
      </c>
      <c r="N163" s="251" t="s">
        <v>239</v>
      </c>
      <c r="O163" s="251" t="s">
        <v>82</v>
      </c>
      <c r="P163" s="252" t="s">
        <v>240</v>
      </c>
      <c r="Q163" s="674"/>
    </row>
    <row r="164" spans="1:17">
      <c r="A164" s="686"/>
      <c r="B164" s="241"/>
      <c r="C164" s="242" t="s">
        <v>235</v>
      </c>
      <c r="D164" s="243"/>
      <c r="E164" s="687"/>
      <c r="F164" s="688"/>
      <c r="G164" s="688"/>
      <c r="H164" s="254" t="s">
        <v>242</v>
      </c>
      <c r="I164" s="259"/>
      <c r="J164" s="256" t="s">
        <v>244</v>
      </c>
      <c r="K164" s="255"/>
      <c r="L164" s="262"/>
      <c r="M164" s="671"/>
      <c r="N164" s="253"/>
      <c r="O164" s="253"/>
      <c r="P164" s="253"/>
      <c r="Q164" s="675"/>
    </row>
    <row r="165" spans="1:17" ht="18" customHeight="1">
      <c r="A165" s="676">
        <v>81</v>
      </c>
      <c r="B165" s="678"/>
      <c r="C165" s="679"/>
      <c r="D165" s="680"/>
      <c r="E165" s="681"/>
      <c r="F165" s="683"/>
      <c r="G165" s="683"/>
      <c r="H165" s="258" t="s">
        <v>241</v>
      </c>
      <c r="I165" s="259"/>
      <c r="J165" s="260" t="s">
        <v>244</v>
      </c>
      <c r="K165" s="257"/>
      <c r="L165" s="261"/>
      <c r="M165" s="670" t="str" cm="1">
        <f t="array" ref="M165">_xlfn.IFS(K165="1組あたり",I165*L165,AND(K165="大人1人あたり",K166=""),I165*L165,AND(K165="",K166="子ども1人あたり"),I166*L166,AND(K165="大人1人あたり",K166="子ども1人あたり"),(I165*L165)+(I166*L166),AND(I165="",I166=""),"")</f>
        <v/>
      </c>
      <c r="N165" s="251" t="s">
        <v>239</v>
      </c>
      <c r="O165" s="251" t="s">
        <v>82</v>
      </c>
      <c r="P165" s="252" t="s">
        <v>240</v>
      </c>
      <c r="Q165" s="674"/>
    </row>
    <row r="166" spans="1:17">
      <c r="A166" s="686"/>
      <c r="B166" s="241"/>
      <c r="C166" s="242" t="s">
        <v>235</v>
      </c>
      <c r="D166" s="243"/>
      <c r="E166" s="687"/>
      <c r="F166" s="688"/>
      <c r="G166" s="688"/>
      <c r="H166" s="254" t="s">
        <v>242</v>
      </c>
      <c r="I166" s="259"/>
      <c r="J166" s="256" t="s">
        <v>244</v>
      </c>
      <c r="K166" s="255"/>
      <c r="L166" s="262"/>
      <c r="M166" s="671"/>
      <c r="N166" s="253"/>
      <c r="O166" s="253"/>
      <c r="P166" s="253"/>
      <c r="Q166" s="675"/>
    </row>
    <row r="167" spans="1:17" ht="18" customHeight="1">
      <c r="A167" s="676">
        <v>82</v>
      </c>
      <c r="B167" s="678"/>
      <c r="C167" s="679"/>
      <c r="D167" s="680"/>
      <c r="E167" s="681"/>
      <c r="F167" s="683"/>
      <c r="G167" s="683"/>
      <c r="H167" s="258" t="s">
        <v>241</v>
      </c>
      <c r="I167" s="259"/>
      <c r="J167" s="260" t="s">
        <v>244</v>
      </c>
      <c r="K167" s="257"/>
      <c r="L167" s="261"/>
      <c r="M167" s="670" t="str" cm="1">
        <f t="array" ref="M167">_xlfn.IFS(K167="1組あたり",I167*L167,AND(K167="大人1人あたり",K168=""),I167*L167,AND(K167="",K168="子ども1人あたり"),I168*L168,AND(K167="大人1人あたり",K168="子ども1人あたり"),(I167*L167)+(I168*L168),AND(I167="",I168=""),"")</f>
        <v/>
      </c>
      <c r="N167" s="251" t="s">
        <v>239</v>
      </c>
      <c r="O167" s="251" t="s">
        <v>82</v>
      </c>
      <c r="P167" s="252" t="s">
        <v>240</v>
      </c>
      <c r="Q167" s="674"/>
    </row>
    <row r="168" spans="1:17">
      <c r="A168" s="686"/>
      <c r="B168" s="241"/>
      <c r="C168" s="242" t="s">
        <v>235</v>
      </c>
      <c r="D168" s="243"/>
      <c r="E168" s="687"/>
      <c r="F168" s="688"/>
      <c r="G168" s="688"/>
      <c r="H168" s="254" t="s">
        <v>242</v>
      </c>
      <c r="I168" s="259"/>
      <c r="J168" s="256" t="s">
        <v>244</v>
      </c>
      <c r="K168" s="255"/>
      <c r="L168" s="262"/>
      <c r="M168" s="671"/>
      <c r="N168" s="253"/>
      <c r="O168" s="253"/>
      <c r="P168" s="253"/>
      <c r="Q168" s="675"/>
    </row>
    <row r="169" spans="1:17" ht="18" customHeight="1">
      <c r="A169" s="676">
        <v>83</v>
      </c>
      <c r="B169" s="678"/>
      <c r="C169" s="679"/>
      <c r="D169" s="680"/>
      <c r="E169" s="681"/>
      <c r="F169" s="683"/>
      <c r="G169" s="683"/>
      <c r="H169" s="258" t="s">
        <v>241</v>
      </c>
      <c r="I169" s="259"/>
      <c r="J169" s="260" t="s">
        <v>244</v>
      </c>
      <c r="K169" s="257"/>
      <c r="L169" s="261"/>
      <c r="M169" s="670" t="str" cm="1">
        <f t="array" ref="M169">_xlfn.IFS(K169="1組あたり",I169*L169,AND(K169="大人1人あたり",K170=""),I169*L169,AND(K169="",K170="子ども1人あたり"),I170*L170,AND(K169="大人1人あたり",K170="子ども1人あたり"),(I169*L169)+(I170*L170),AND(I169="",I170=""),"")</f>
        <v/>
      </c>
      <c r="N169" s="251" t="s">
        <v>239</v>
      </c>
      <c r="O169" s="251" t="s">
        <v>82</v>
      </c>
      <c r="P169" s="252" t="s">
        <v>240</v>
      </c>
      <c r="Q169" s="674"/>
    </row>
    <row r="170" spans="1:17">
      <c r="A170" s="686"/>
      <c r="B170" s="241"/>
      <c r="C170" s="242" t="s">
        <v>235</v>
      </c>
      <c r="D170" s="243"/>
      <c r="E170" s="687"/>
      <c r="F170" s="688"/>
      <c r="G170" s="688"/>
      <c r="H170" s="254" t="s">
        <v>242</v>
      </c>
      <c r="I170" s="259"/>
      <c r="J170" s="256" t="s">
        <v>244</v>
      </c>
      <c r="K170" s="255"/>
      <c r="L170" s="262"/>
      <c r="M170" s="671"/>
      <c r="N170" s="253"/>
      <c r="O170" s="253"/>
      <c r="P170" s="253"/>
      <c r="Q170" s="675"/>
    </row>
    <row r="171" spans="1:17" ht="18" customHeight="1">
      <c r="A171" s="676">
        <v>84</v>
      </c>
      <c r="B171" s="678"/>
      <c r="C171" s="679"/>
      <c r="D171" s="680"/>
      <c r="E171" s="681"/>
      <c r="F171" s="683"/>
      <c r="G171" s="683"/>
      <c r="H171" s="258" t="s">
        <v>241</v>
      </c>
      <c r="I171" s="259"/>
      <c r="J171" s="260" t="s">
        <v>244</v>
      </c>
      <c r="K171" s="257"/>
      <c r="L171" s="261"/>
      <c r="M171" s="670" t="str" cm="1">
        <f t="array" ref="M171">_xlfn.IFS(K171="1組あたり",I171*L171,AND(K171="大人1人あたり",K172=""),I171*L171,AND(K171="",K172="子ども1人あたり"),I172*L172,AND(K171="大人1人あたり",K172="子ども1人あたり"),(I171*L171)+(I172*L172),AND(I171="",I172=""),"")</f>
        <v/>
      </c>
      <c r="N171" s="251" t="s">
        <v>239</v>
      </c>
      <c r="O171" s="251" t="s">
        <v>82</v>
      </c>
      <c r="P171" s="252" t="s">
        <v>240</v>
      </c>
      <c r="Q171" s="674"/>
    </row>
    <row r="172" spans="1:17">
      <c r="A172" s="686"/>
      <c r="B172" s="241"/>
      <c r="C172" s="242" t="s">
        <v>235</v>
      </c>
      <c r="D172" s="243"/>
      <c r="E172" s="687"/>
      <c r="F172" s="688"/>
      <c r="G172" s="688"/>
      <c r="H172" s="254" t="s">
        <v>242</v>
      </c>
      <c r="I172" s="259"/>
      <c r="J172" s="256" t="s">
        <v>244</v>
      </c>
      <c r="K172" s="255"/>
      <c r="L172" s="262"/>
      <c r="M172" s="671"/>
      <c r="N172" s="253"/>
      <c r="O172" s="253"/>
      <c r="P172" s="253"/>
      <c r="Q172" s="675"/>
    </row>
    <row r="173" spans="1:17" ht="18" customHeight="1">
      <c r="A173" s="676">
        <v>85</v>
      </c>
      <c r="B173" s="678"/>
      <c r="C173" s="679"/>
      <c r="D173" s="680"/>
      <c r="E173" s="681"/>
      <c r="F173" s="683"/>
      <c r="G173" s="683"/>
      <c r="H173" s="258" t="s">
        <v>241</v>
      </c>
      <c r="I173" s="259"/>
      <c r="J173" s="260" t="s">
        <v>244</v>
      </c>
      <c r="K173" s="257"/>
      <c r="L173" s="261"/>
      <c r="M173" s="670" t="str" cm="1">
        <f t="array" ref="M173">_xlfn.IFS(K173="1組あたり",I173*L173,AND(K173="大人1人あたり",K174=""),I173*L173,AND(K173="",K174="子ども1人あたり"),I174*L174,AND(K173="大人1人あたり",K174="子ども1人あたり"),(I173*L173)+(I174*L174),AND(I173="",I174=""),"")</f>
        <v/>
      </c>
      <c r="N173" s="251" t="s">
        <v>239</v>
      </c>
      <c r="O173" s="251" t="s">
        <v>82</v>
      </c>
      <c r="P173" s="252" t="s">
        <v>240</v>
      </c>
      <c r="Q173" s="674"/>
    </row>
    <row r="174" spans="1:17">
      <c r="A174" s="686"/>
      <c r="B174" s="241"/>
      <c r="C174" s="242" t="s">
        <v>235</v>
      </c>
      <c r="D174" s="243"/>
      <c r="E174" s="687"/>
      <c r="F174" s="688"/>
      <c r="G174" s="688"/>
      <c r="H174" s="254" t="s">
        <v>242</v>
      </c>
      <c r="I174" s="259"/>
      <c r="J174" s="256" t="s">
        <v>244</v>
      </c>
      <c r="K174" s="255"/>
      <c r="L174" s="262"/>
      <c r="M174" s="671"/>
      <c r="N174" s="253"/>
      <c r="O174" s="253"/>
      <c r="P174" s="253"/>
      <c r="Q174" s="675"/>
    </row>
    <row r="175" spans="1:17" ht="18" customHeight="1">
      <c r="A175" s="676">
        <v>86</v>
      </c>
      <c r="B175" s="678"/>
      <c r="C175" s="679"/>
      <c r="D175" s="680"/>
      <c r="E175" s="681"/>
      <c r="F175" s="683"/>
      <c r="G175" s="683"/>
      <c r="H175" s="258" t="s">
        <v>241</v>
      </c>
      <c r="I175" s="259"/>
      <c r="J175" s="260" t="s">
        <v>244</v>
      </c>
      <c r="K175" s="257"/>
      <c r="L175" s="261"/>
      <c r="M175" s="670" t="str" cm="1">
        <f t="array" ref="M175">_xlfn.IFS(K175="1組あたり",I175*L175,AND(K175="大人1人あたり",K176=""),I175*L175,AND(K175="",K176="子ども1人あたり"),I176*L176,AND(K175="大人1人あたり",K176="子ども1人あたり"),(I175*L175)+(I176*L176),AND(I175="",I176=""),"")</f>
        <v/>
      </c>
      <c r="N175" s="251" t="s">
        <v>239</v>
      </c>
      <c r="O175" s="251" t="s">
        <v>82</v>
      </c>
      <c r="P175" s="252" t="s">
        <v>240</v>
      </c>
      <c r="Q175" s="674"/>
    </row>
    <row r="176" spans="1:17">
      <c r="A176" s="686"/>
      <c r="B176" s="241"/>
      <c r="C176" s="242" t="s">
        <v>235</v>
      </c>
      <c r="D176" s="243"/>
      <c r="E176" s="687"/>
      <c r="F176" s="688"/>
      <c r="G176" s="688"/>
      <c r="H176" s="254" t="s">
        <v>242</v>
      </c>
      <c r="I176" s="259"/>
      <c r="J176" s="256" t="s">
        <v>244</v>
      </c>
      <c r="K176" s="255"/>
      <c r="L176" s="262"/>
      <c r="M176" s="671"/>
      <c r="N176" s="253"/>
      <c r="O176" s="253"/>
      <c r="P176" s="253"/>
      <c r="Q176" s="675"/>
    </row>
    <row r="177" spans="1:17" ht="18" customHeight="1">
      <c r="A177" s="676">
        <v>87</v>
      </c>
      <c r="B177" s="678"/>
      <c r="C177" s="679"/>
      <c r="D177" s="680"/>
      <c r="E177" s="681"/>
      <c r="F177" s="683"/>
      <c r="G177" s="683"/>
      <c r="H177" s="258" t="s">
        <v>241</v>
      </c>
      <c r="I177" s="259"/>
      <c r="J177" s="260" t="s">
        <v>244</v>
      </c>
      <c r="K177" s="257"/>
      <c r="L177" s="261"/>
      <c r="M177" s="670" t="str" cm="1">
        <f t="array" ref="M177">_xlfn.IFS(K177="1組あたり",I177*L177,AND(K177="大人1人あたり",K178=""),I177*L177,AND(K177="",K178="子ども1人あたり"),I178*L178,AND(K177="大人1人あたり",K178="子ども1人あたり"),(I177*L177)+(I178*L178),AND(I177="",I178=""),"")</f>
        <v/>
      </c>
      <c r="N177" s="251" t="s">
        <v>239</v>
      </c>
      <c r="O177" s="251" t="s">
        <v>82</v>
      </c>
      <c r="P177" s="252" t="s">
        <v>240</v>
      </c>
      <c r="Q177" s="674"/>
    </row>
    <row r="178" spans="1:17">
      <c r="A178" s="686"/>
      <c r="B178" s="241"/>
      <c r="C178" s="242" t="s">
        <v>235</v>
      </c>
      <c r="D178" s="243"/>
      <c r="E178" s="687"/>
      <c r="F178" s="688"/>
      <c r="G178" s="688"/>
      <c r="H178" s="254" t="s">
        <v>242</v>
      </c>
      <c r="I178" s="259"/>
      <c r="J178" s="256" t="s">
        <v>244</v>
      </c>
      <c r="K178" s="255"/>
      <c r="L178" s="262"/>
      <c r="M178" s="671"/>
      <c r="N178" s="253"/>
      <c r="O178" s="253"/>
      <c r="P178" s="253"/>
      <c r="Q178" s="675"/>
    </row>
    <row r="179" spans="1:17" ht="18" customHeight="1">
      <c r="A179" s="676">
        <v>88</v>
      </c>
      <c r="B179" s="678"/>
      <c r="C179" s="679"/>
      <c r="D179" s="680"/>
      <c r="E179" s="681"/>
      <c r="F179" s="683"/>
      <c r="G179" s="683"/>
      <c r="H179" s="258" t="s">
        <v>241</v>
      </c>
      <c r="I179" s="259"/>
      <c r="J179" s="260" t="s">
        <v>244</v>
      </c>
      <c r="K179" s="257"/>
      <c r="L179" s="261"/>
      <c r="M179" s="670" t="str" cm="1">
        <f t="array" ref="M179">_xlfn.IFS(K179="1組あたり",I179*L179,AND(K179="大人1人あたり",K180=""),I179*L179,AND(K179="",K180="子ども1人あたり"),I180*L180,AND(K179="大人1人あたり",K180="子ども1人あたり"),(I179*L179)+(I180*L180),AND(I179="",I180=""),"")</f>
        <v/>
      </c>
      <c r="N179" s="251" t="s">
        <v>239</v>
      </c>
      <c r="O179" s="251" t="s">
        <v>82</v>
      </c>
      <c r="P179" s="252" t="s">
        <v>240</v>
      </c>
      <c r="Q179" s="674"/>
    </row>
    <row r="180" spans="1:17">
      <c r="A180" s="686"/>
      <c r="B180" s="241"/>
      <c r="C180" s="242" t="s">
        <v>235</v>
      </c>
      <c r="D180" s="243"/>
      <c r="E180" s="687"/>
      <c r="F180" s="688"/>
      <c r="G180" s="688"/>
      <c r="H180" s="254" t="s">
        <v>242</v>
      </c>
      <c r="I180" s="259"/>
      <c r="J180" s="256" t="s">
        <v>244</v>
      </c>
      <c r="K180" s="255"/>
      <c r="L180" s="262"/>
      <c r="M180" s="671"/>
      <c r="N180" s="253"/>
      <c r="O180" s="253"/>
      <c r="P180" s="253"/>
      <c r="Q180" s="675"/>
    </row>
    <row r="181" spans="1:17" ht="18" customHeight="1">
      <c r="A181" s="676">
        <v>89</v>
      </c>
      <c r="B181" s="678"/>
      <c r="C181" s="679"/>
      <c r="D181" s="680"/>
      <c r="E181" s="681"/>
      <c r="F181" s="683"/>
      <c r="G181" s="683"/>
      <c r="H181" s="258" t="s">
        <v>241</v>
      </c>
      <c r="I181" s="259"/>
      <c r="J181" s="260" t="s">
        <v>244</v>
      </c>
      <c r="K181" s="257"/>
      <c r="L181" s="261"/>
      <c r="M181" s="670" t="str" cm="1">
        <f t="array" ref="M181">_xlfn.IFS(K181="1組あたり",I181*L181,AND(K181="大人1人あたり",K182=""),I181*L181,AND(K181="",K182="子ども1人あたり"),I182*L182,AND(K181="大人1人あたり",K182="子ども1人あたり"),(I181*L181)+(I182*L182),AND(I181="",I182=""),"")</f>
        <v/>
      </c>
      <c r="N181" s="251" t="s">
        <v>239</v>
      </c>
      <c r="O181" s="251" t="s">
        <v>82</v>
      </c>
      <c r="P181" s="252" t="s">
        <v>240</v>
      </c>
      <c r="Q181" s="674"/>
    </row>
    <row r="182" spans="1:17">
      <c r="A182" s="686"/>
      <c r="B182" s="241"/>
      <c r="C182" s="242" t="s">
        <v>235</v>
      </c>
      <c r="D182" s="243"/>
      <c r="E182" s="687"/>
      <c r="F182" s="688"/>
      <c r="G182" s="688"/>
      <c r="H182" s="254" t="s">
        <v>242</v>
      </c>
      <c r="I182" s="259"/>
      <c r="J182" s="256" t="s">
        <v>244</v>
      </c>
      <c r="K182" s="255"/>
      <c r="L182" s="262"/>
      <c r="M182" s="671"/>
      <c r="N182" s="253"/>
      <c r="O182" s="253"/>
      <c r="P182" s="253"/>
      <c r="Q182" s="675"/>
    </row>
    <row r="183" spans="1:17" ht="18" customHeight="1">
      <c r="A183" s="676">
        <v>90</v>
      </c>
      <c r="B183" s="678"/>
      <c r="C183" s="679"/>
      <c r="D183" s="680"/>
      <c r="E183" s="681"/>
      <c r="F183" s="683"/>
      <c r="G183" s="683"/>
      <c r="H183" s="258" t="s">
        <v>241</v>
      </c>
      <c r="I183" s="259"/>
      <c r="J183" s="260" t="s">
        <v>244</v>
      </c>
      <c r="K183" s="257"/>
      <c r="L183" s="261"/>
      <c r="M183" s="670" t="str" cm="1">
        <f t="array" ref="M183">_xlfn.IFS(K183="1組あたり",I183*L183,AND(K183="大人1人あたり",K184=""),I183*L183,AND(K183="",K184="子ども1人あたり"),I184*L184,AND(K183="大人1人あたり",K184="子ども1人あたり"),(I183*L183)+(I184*L184),AND(I183="",I184=""),"")</f>
        <v/>
      </c>
      <c r="N183" s="251" t="s">
        <v>239</v>
      </c>
      <c r="O183" s="251" t="s">
        <v>82</v>
      </c>
      <c r="P183" s="252" t="s">
        <v>240</v>
      </c>
      <c r="Q183" s="674"/>
    </row>
    <row r="184" spans="1:17">
      <c r="A184" s="686"/>
      <c r="B184" s="241"/>
      <c r="C184" s="242" t="s">
        <v>235</v>
      </c>
      <c r="D184" s="243"/>
      <c r="E184" s="687"/>
      <c r="F184" s="688"/>
      <c r="G184" s="688"/>
      <c r="H184" s="254" t="s">
        <v>242</v>
      </c>
      <c r="I184" s="259"/>
      <c r="J184" s="256" t="s">
        <v>244</v>
      </c>
      <c r="K184" s="255"/>
      <c r="L184" s="262"/>
      <c r="M184" s="671"/>
      <c r="N184" s="253"/>
      <c r="O184" s="253"/>
      <c r="P184" s="253"/>
      <c r="Q184" s="675"/>
    </row>
    <row r="185" spans="1:17" ht="18" customHeight="1">
      <c r="A185" s="676">
        <v>91</v>
      </c>
      <c r="B185" s="678"/>
      <c r="C185" s="679"/>
      <c r="D185" s="680"/>
      <c r="E185" s="681"/>
      <c r="F185" s="683"/>
      <c r="G185" s="683"/>
      <c r="H185" s="258" t="s">
        <v>241</v>
      </c>
      <c r="I185" s="259"/>
      <c r="J185" s="260" t="s">
        <v>244</v>
      </c>
      <c r="K185" s="390"/>
      <c r="L185" s="261"/>
      <c r="M185" s="673" t="str" cm="1">
        <f t="array" ref="M185">_xlfn.IFS(K185="1組あたり",I185*L185,AND(K185="大人1人あたり",K186=""),I185*L185,AND(K185="",K186="子ども1人あたり"),I186*L186,AND(K185="大人1人あたり",K186="子ども1人あたり"),(I185*L185)+(I186*L186),AND(I185="",I186=""),"")</f>
        <v/>
      </c>
      <c r="N185" s="251" t="s">
        <v>239</v>
      </c>
      <c r="O185" s="251" t="s">
        <v>82</v>
      </c>
      <c r="P185" s="252" t="s">
        <v>240</v>
      </c>
      <c r="Q185" s="674"/>
    </row>
    <row r="186" spans="1:17">
      <c r="A186" s="686"/>
      <c r="B186" s="241"/>
      <c r="C186" s="242" t="s">
        <v>235</v>
      </c>
      <c r="D186" s="243"/>
      <c r="E186" s="687"/>
      <c r="F186" s="688"/>
      <c r="G186" s="688"/>
      <c r="H186" s="254" t="s">
        <v>242</v>
      </c>
      <c r="I186" s="259"/>
      <c r="J186" s="256" t="s">
        <v>244</v>
      </c>
      <c r="K186" s="255"/>
      <c r="L186" s="262"/>
      <c r="M186" s="671"/>
      <c r="N186" s="253"/>
      <c r="O186" s="253"/>
      <c r="P186" s="253"/>
      <c r="Q186" s="675"/>
    </row>
    <row r="187" spans="1:17" ht="18" customHeight="1">
      <c r="A187" s="676">
        <v>92</v>
      </c>
      <c r="B187" s="678"/>
      <c r="C187" s="679"/>
      <c r="D187" s="680"/>
      <c r="E187" s="681"/>
      <c r="F187" s="683"/>
      <c r="G187" s="683"/>
      <c r="H187" s="258" t="s">
        <v>241</v>
      </c>
      <c r="I187" s="259"/>
      <c r="J187" s="260" t="s">
        <v>244</v>
      </c>
      <c r="K187" s="257"/>
      <c r="L187" s="261"/>
      <c r="M187" s="670" t="str" cm="1">
        <f t="array" ref="M187">_xlfn.IFS(K187="1組あたり",I187*L187,AND(K187="大人1人あたり",K188=""),I187*L187,AND(K187="",K188="子ども1人あたり"),I188*L188,AND(K187="大人1人あたり",K188="子ども1人あたり"),(I187*L187)+(I188*L188),AND(I187="",I188=""),"")</f>
        <v/>
      </c>
      <c r="N187" s="251" t="s">
        <v>239</v>
      </c>
      <c r="O187" s="251" t="s">
        <v>82</v>
      </c>
      <c r="P187" s="252" t="s">
        <v>240</v>
      </c>
      <c r="Q187" s="674"/>
    </row>
    <row r="188" spans="1:17">
      <c r="A188" s="686"/>
      <c r="B188" s="241"/>
      <c r="C188" s="242" t="s">
        <v>235</v>
      </c>
      <c r="D188" s="243"/>
      <c r="E188" s="687"/>
      <c r="F188" s="688"/>
      <c r="G188" s="688"/>
      <c r="H188" s="254" t="s">
        <v>242</v>
      </c>
      <c r="I188" s="259"/>
      <c r="J188" s="256" t="s">
        <v>244</v>
      </c>
      <c r="K188" s="255"/>
      <c r="L188" s="262"/>
      <c r="M188" s="671"/>
      <c r="N188" s="253"/>
      <c r="O188" s="253"/>
      <c r="P188" s="253"/>
      <c r="Q188" s="675"/>
    </row>
    <row r="189" spans="1:17" ht="18" customHeight="1">
      <c r="A189" s="676">
        <v>93</v>
      </c>
      <c r="B189" s="678"/>
      <c r="C189" s="679"/>
      <c r="D189" s="680"/>
      <c r="E189" s="681"/>
      <c r="F189" s="683"/>
      <c r="G189" s="683"/>
      <c r="H189" s="258" t="s">
        <v>241</v>
      </c>
      <c r="I189" s="259"/>
      <c r="J189" s="260" t="s">
        <v>244</v>
      </c>
      <c r="K189" s="257"/>
      <c r="L189" s="261"/>
      <c r="M189" s="670" t="str" cm="1">
        <f t="array" ref="M189">_xlfn.IFS(K189="1組あたり",I189*L189,AND(K189="大人1人あたり",K190=""),I189*L189,AND(K189="",K190="子ども1人あたり"),I190*L190,AND(K189="大人1人あたり",K190="子ども1人あたり"),(I189*L189)+(I190*L190),AND(I189="",I190=""),"")</f>
        <v/>
      </c>
      <c r="N189" s="251" t="s">
        <v>239</v>
      </c>
      <c r="O189" s="251" t="s">
        <v>82</v>
      </c>
      <c r="P189" s="252" t="s">
        <v>240</v>
      </c>
      <c r="Q189" s="674"/>
    </row>
    <row r="190" spans="1:17">
      <c r="A190" s="686"/>
      <c r="B190" s="241"/>
      <c r="C190" s="242" t="s">
        <v>235</v>
      </c>
      <c r="D190" s="243"/>
      <c r="E190" s="687"/>
      <c r="F190" s="688"/>
      <c r="G190" s="688"/>
      <c r="H190" s="254" t="s">
        <v>242</v>
      </c>
      <c r="I190" s="259"/>
      <c r="J190" s="256" t="s">
        <v>244</v>
      </c>
      <c r="K190" s="255"/>
      <c r="L190" s="262"/>
      <c r="M190" s="671"/>
      <c r="N190" s="253"/>
      <c r="O190" s="253"/>
      <c r="P190" s="253"/>
      <c r="Q190" s="675"/>
    </row>
    <row r="191" spans="1:17" ht="18" customHeight="1">
      <c r="A191" s="676">
        <v>94</v>
      </c>
      <c r="B191" s="678"/>
      <c r="C191" s="679"/>
      <c r="D191" s="680"/>
      <c r="E191" s="681"/>
      <c r="F191" s="683"/>
      <c r="G191" s="683"/>
      <c r="H191" s="258" t="s">
        <v>241</v>
      </c>
      <c r="I191" s="259"/>
      <c r="J191" s="260" t="s">
        <v>244</v>
      </c>
      <c r="K191" s="257"/>
      <c r="L191" s="261"/>
      <c r="M191" s="670" t="str" cm="1">
        <f t="array" ref="M191">_xlfn.IFS(K191="1組あたり",I191*L191,AND(K191="大人1人あたり",K192=""),I191*L191,AND(K191="",K192="子ども1人あたり"),I192*L192,AND(K191="大人1人あたり",K192="子ども1人あたり"),(I191*L191)+(I192*L192),AND(I191="",I192=""),"")</f>
        <v/>
      </c>
      <c r="N191" s="251" t="s">
        <v>239</v>
      </c>
      <c r="O191" s="251" t="s">
        <v>82</v>
      </c>
      <c r="P191" s="252" t="s">
        <v>240</v>
      </c>
      <c r="Q191" s="674"/>
    </row>
    <row r="192" spans="1:17">
      <c r="A192" s="686"/>
      <c r="B192" s="241"/>
      <c r="C192" s="242" t="s">
        <v>235</v>
      </c>
      <c r="D192" s="243"/>
      <c r="E192" s="687"/>
      <c r="F192" s="688"/>
      <c r="G192" s="688"/>
      <c r="H192" s="254" t="s">
        <v>242</v>
      </c>
      <c r="I192" s="259"/>
      <c r="J192" s="256" t="s">
        <v>244</v>
      </c>
      <c r="K192" s="255"/>
      <c r="L192" s="262"/>
      <c r="M192" s="671"/>
      <c r="N192" s="253"/>
      <c r="O192" s="253"/>
      <c r="P192" s="253"/>
      <c r="Q192" s="675"/>
    </row>
    <row r="193" spans="1:17" ht="18" customHeight="1">
      <c r="A193" s="676">
        <v>95</v>
      </c>
      <c r="B193" s="678"/>
      <c r="C193" s="679"/>
      <c r="D193" s="680"/>
      <c r="E193" s="681"/>
      <c r="F193" s="683"/>
      <c r="G193" s="683"/>
      <c r="H193" s="258" t="s">
        <v>241</v>
      </c>
      <c r="I193" s="259"/>
      <c r="J193" s="260" t="s">
        <v>244</v>
      </c>
      <c r="K193" s="257"/>
      <c r="L193" s="261"/>
      <c r="M193" s="670" t="str" cm="1">
        <f t="array" ref="M193">_xlfn.IFS(K193="1組あたり",I193*L193,AND(K193="大人1人あたり",K194=""),I193*L193,AND(K193="",K194="子ども1人あたり"),I194*L194,AND(K193="大人1人あたり",K194="子ども1人あたり"),(I193*L193)+(I194*L194),AND(I193="",I194=""),"")</f>
        <v/>
      </c>
      <c r="N193" s="251" t="s">
        <v>239</v>
      </c>
      <c r="O193" s="251" t="s">
        <v>82</v>
      </c>
      <c r="P193" s="252" t="s">
        <v>240</v>
      </c>
      <c r="Q193" s="674"/>
    </row>
    <row r="194" spans="1:17">
      <c r="A194" s="686"/>
      <c r="B194" s="241"/>
      <c r="C194" s="242" t="s">
        <v>235</v>
      </c>
      <c r="D194" s="243"/>
      <c r="E194" s="687"/>
      <c r="F194" s="688"/>
      <c r="G194" s="688"/>
      <c r="H194" s="254" t="s">
        <v>242</v>
      </c>
      <c r="I194" s="259"/>
      <c r="J194" s="256" t="s">
        <v>244</v>
      </c>
      <c r="K194" s="255"/>
      <c r="L194" s="262"/>
      <c r="M194" s="671"/>
      <c r="N194" s="253"/>
      <c r="O194" s="253"/>
      <c r="P194" s="253"/>
      <c r="Q194" s="675"/>
    </row>
    <row r="195" spans="1:17" ht="18" customHeight="1">
      <c r="A195" s="676">
        <v>96</v>
      </c>
      <c r="B195" s="678"/>
      <c r="C195" s="679"/>
      <c r="D195" s="680"/>
      <c r="E195" s="681"/>
      <c r="F195" s="683"/>
      <c r="G195" s="683"/>
      <c r="H195" s="258" t="s">
        <v>241</v>
      </c>
      <c r="I195" s="259"/>
      <c r="J195" s="260" t="s">
        <v>244</v>
      </c>
      <c r="K195" s="257"/>
      <c r="L195" s="261"/>
      <c r="M195" s="670" t="str" cm="1">
        <f t="array" ref="M195">_xlfn.IFS(K195="1組あたり",I195*L195,AND(K195="大人1人あたり",K196=""),I195*L195,AND(K195="",K196="子ども1人あたり"),I196*L196,AND(K195="大人1人あたり",K196="子ども1人あたり"),(I195*L195)+(I196*L196),AND(I195="",I196=""),"")</f>
        <v/>
      </c>
      <c r="N195" s="251" t="s">
        <v>239</v>
      </c>
      <c r="O195" s="251" t="s">
        <v>82</v>
      </c>
      <c r="P195" s="252" t="s">
        <v>240</v>
      </c>
      <c r="Q195" s="674"/>
    </row>
    <row r="196" spans="1:17">
      <c r="A196" s="686"/>
      <c r="B196" s="241"/>
      <c r="C196" s="242" t="s">
        <v>235</v>
      </c>
      <c r="D196" s="243"/>
      <c r="E196" s="687"/>
      <c r="F196" s="688"/>
      <c r="G196" s="688"/>
      <c r="H196" s="254" t="s">
        <v>242</v>
      </c>
      <c r="I196" s="259"/>
      <c r="J196" s="256" t="s">
        <v>244</v>
      </c>
      <c r="K196" s="255"/>
      <c r="L196" s="262"/>
      <c r="M196" s="671"/>
      <c r="N196" s="253"/>
      <c r="O196" s="253"/>
      <c r="P196" s="253"/>
      <c r="Q196" s="675"/>
    </row>
    <row r="197" spans="1:17" ht="18" customHeight="1">
      <c r="A197" s="676">
        <v>97</v>
      </c>
      <c r="B197" s="678"/>
      <c r="C197" s="679"/>
      <c r="D197" s="680"/>
      <c r="E197" s="681"/>
      <c r="F197" s="683"/>
      <c r="G197" s="683"/>
      <c r="H197" s="258" t="s">
        <v>241</v>
      </c>
      <c r="I197" s="259"/>
      <c r="J197" s="260" t="s">
        <v>244</v>
      </c>
      <c r="K197" s="257"/>
      <c r="L197" s="261"/>
      <c r="M197" s="670" t="str" cm="1">
        <f t="array" ref="M197">_xlfn.IFS(K197="1組あたり",I197*L197,AND(K197="大人1人あたり",K198=""),I197*L197,AND(K197="",K198="子ども1人あたり"),I198*L198,AND(K197="大人1人あたり",K198="子ども1人あたり"),(I197*L197)+(I198*L198),AND(I197="",I198=""),"")</f>
        <v/>
      </c>
      <c r="N197" s="251" t="s">
        <v>239</v>
      </c>
      <c r="O197" s="251" t="s">
        <v>82</v>
      </c>
      <c r="P197" s="252" t="s">
        <v>240</v>
      </c>
      <c r="Q197" s="674"/>
    </row>
    <row r="198" spans="1:17">
      <c r="A198" s="686"/>
      <c r="B198" s="241"/>
      <c r="C198" s="242" t="s">
        <v>235</v>
      </c>
      <c r="D198" s="243"/>
      <c r="E198" s="687"/>
      <c r="F198" s="688"/>
      <c r="G198" s="688"/>
      <c r="H198" s="254" t="s">
        <v>242</v>
      </c>
      <c r="I198" s="259"/>
      <c r="J198" s="256" t="s">
        <v>244</v>
      </c>
      <c r="K198" s="255"/>
      <c r="L198" s="262"/>
      <c r="M198" s="671"/>
      <c r="N198" s="253"/>
      <c r="O198" s="253"/>
      <c r="P198" s="253"/>
      <c r="Q198" s="675"/>
    </row>
    <row r="199" spans="1:17" ht="18" customHeight="1">
      <c r="A199" s="676">
        <v>98</v>
      </c>
      <c r="B199" s="678"/>
      <c r="C199" s="679"/>
      <c r="D199" s="680"/>
      <c r="E199" s="681"/>
      <c r="F199" s="683"/>
      <c r="G199" s="683"/>
      <c r="H199" s="258" t="s">
        <v>241</v>
      </c>
      <c r="I199" s="259"/>
      <c r="J199" s="260" t="s">
        <v>244</v>
      </c>
      <c r="K199" s="257"/>
      <c r="L199" s="261"/>
      <c r="M199" s="670" t="str" cm="1">
        <f t="array" ref="M199">_xlfn.IFS(K199="1組あたり",I199*L199,AND(K199="大人1人あたり",K200=""),I199*L199,AND(K199="",K200="子ども1人あたり"),I200*L200,AND(K199="大人1人あたり",K200="子ども1人あたり"),(I199*L199)+(I200*L200),AND(I199="",I200=""),"")</f>
        <v/>
      </c>
      <c r="N199" s="251" t="s">
        <v>239</v>
      </c>
      <c r="O199" s="251" t="s">
        <v>82</v>
      </c>
      <c r="P199" s="252" t="s">
        <v>240</v>
      </c>
      <c r="Q199" s="674"/>
    </row>
    <row r="200" spans="1:17">
      <c r="A200" s="686"/>
      <c r="B200" s="241"/>
      <c r="C200" s="242" t="s">
        <v>235</v>
      </c>
      <c r="D200" s="243"/>
      <c r="E200" s="687"/>
      <c r="F200" s="688"/>
      <c r="G200" s="688"/>
      <c r="H200" s="254" t="s">
        <v>242</v>
      </c>
      <c r="I200" s="259"/>
      <c r="J200" s="256" t="s">
        <v>244</v>
      </c>
      <c r="K200" s="255"/>
      <c r="L200" s="262"/>
      <c r="M200" s="671"/>
      <c r="N200" s="253"/>
      <c r="O200" s="253"/>
      <c r="P200" s="253"/>
      <c r="Q200" s="675"/>
    </row>
    <row r="201" spans="1:17" ht="18" customHeight="1">
      <c r="A201" s="676">
        <v>99</v>
      </c>
      <c r="B201" s="678"/>
      <c r="C201" s="679"/>
      <c r="D201" s="680"/>
      <c r="E201" s="681"/>
      <c r="F201" s="683"/>
      <c r="G201" s="683"/>
      <c r="H201" s="258" t="s">
        <v>241</v>
      </c>
      <c r="I201" s="259"/>
      <c r="J201" s="260" t="s">
        <v>244</v>
      </c>
      <c r="K201" s="257"/>
      <c r="L201" s="261"/>
      <c r="M201" s="670" t="str" cm="1">
        <f t="array" ref="M201">_xlfn.IFS(K201="1組あたり",I201*L201,AND(K201="大人1人あたり",K202=""),I201*L201,AND(K201="",K202="子ども1人あたり"),I202*L202,AND(K201="大人1人あたり",K202="子ども1人あたり"),(I201*L201)+(I202*L202),AND(I201="",I202=""),"")</f>
        <v/>
      </c>
      <c r="N201" s="251" t="s">
        <v>239</v>
      </c>
      <c r="O201" s="251" t="s">
        <v>82</v>
      </c>
      <c r="P201" s="252" t="s">
        <v>240</v>
      </c>
      <c r="Q201" s="674"/>
    </row>
    <row r="202" spans="1:17">
      <c r="A202" s="686"/>
      <c r="B202" s="241"/>
      <c r="C202" s="242" t="s">
        <v>235</v>
      </c>
      <c r="D202" s="243"/>
      <c r="E202" s="687"/>
      <c r="F202" s="688"/>
      <c r="G202" s="688"/>
      <c r="H202" s="254" t="s">
        <v>242</v>
      </c>
      <c r="I202" s="259"/>
      <c r="J202" s="256" t="s">
        <v>244</v>
      </c>
      <c r="K202" s="255"/>
      <c r="L202" s="262"/>
      <c r="M202" s="671"/>
      <c r="N202" s="253"/>
      <c r="O202" s="253"/>
      <c r="P202" s="253"/>
      <c r="Q202" s="675"/>
    </row>
    <row r="203" spans="1:17" ht="18" customHeight="1">
      <c r="A203" s="676">
        <v>100</v>
      </c>
      <c r="B203" s="678"/>
      <c r="C203" s="679"/>
      <c r="D203" s="680"/>
      <c r="E203" s="681"/>
      <c r="F203" s="683"/>
      <c r="G203" s="683"/>
      <c r="H203" s="258" t="s">
        <v>241</v>
      </c>
      <c r="I203" s="259"/>
      <c r="J203" s="260" t="s">
        <v>244</v>
      </c>
      <c r="K203" s="257"/>
      <c r="L203" s="261"/>
      <c r="M203" s="670" t="str" cm="1">
        <f t="array" ref="M203">_xlfn.IFS(K203="1組あたり",I203*L203,AND(K203="大人1人あたり",K204=""),I203*L203,AND(K203="",K204="子ども1人あたり"),I204*L204,AND(K203="大人1人あたり",K204="子ども1人あたり"),(I203*L203)+(I204*L204),AND(I203="",I204=""),"")</f>
        <v/>
      </c>
      <c r="N203" s="251" t="s">
        <v>239</v>
      </c>
      <c r="O203" s="251" t="s">
        <v>82</v>
      </c>
      <c r="P203" s="252" t="s">
        <v>240</v>
      </c>
      <c r="Q203" s="674"/>
    </row>
    <row r="204" spans="1:17" ht="14.25" thickBot="1">
      <c r="A204" s="677"/>
      <c r="B204" s="244"/>
      <c r="C204" s="245" t="s">
        <v>235</v>
      </c>
      <c r="D204" s="246"/>
      <c r="E204" s="682"/>
      <c r="F204" s="684"/>
      <c r="G204" s="684"/>
      <c r="H204" s="378" t="s">
        <v>242</v>
      </c>
      <c r="I204" s="379"/>
      <c r="J204" s="380" t="s">
        <v>244</v>
      </c>
      <c r="K204" s="381"/>
      <c r="L204" s="382"/>
      <c r="M204" s="672"/>
      <c r="N204" s="383"/>
      <c r="O204" s="383"/>
      <c r="P204" s="383"/>
      <c r="Q204" s="685"/>
    </row>
    <row r="205" spans="1:17">
      <c r="C205" s="236"/>
      <c r="H205"/>
      <c r="I205"/>
      <c r="J205"/>
      <c r="K205"/>
      <c r="L205"/>
    </row>
    <row r="206" spans="1:17">
      <c r="C206" s="236"/>
      <c r="H206"/>
      <c r="I206"/>
      <c r="J206"/>
      <c r="K206"/>
      <c r="L206"/>
    </row>
    <row r="207" spans="1:17">
      <c r="C207" s="236"/>
      <c r="H207"/>
      <c r="I207"/>
      <c r="J207"/>
      <c r="K207"/>
      <c r="L207"/>
    </row>
    <row r="208" spans="1:17">
      <c r="C208" s="236"/>
      <c r="H208"/>
      <c r="I208"/>
      <c r="J208"/>
      <c r="K208"/>
      <c r="L208"/>
    </row>
    <row r="209" spans="8:12" s="236" customFormat="1">
      <c r="H209"/>
      <c r="I209"/>
      <c r="J209"/>
      <c r="K209"/>
      <c r="L209"/>
    </row>
    <row r="210" spans="8:12" s="236" customFormat="1">
      <c r="H210"/>
      <c r="I210"/>
      <c r="J210"/>
      <c r="K210"/>
      <c r="L210"/>
    </row>
    <row r="211" spans="8:12" s="236" customFormat="1">
      <c r="H211"/>
      <c r="I211"/>
      <c r="J211"/>
      <c r="K211"/>
      <c r="L211"/>
    </row>
    <row r="212" spans="8:12" s="236" customFormat="1">
      <c r="H212"/>
      <c r="I212"/>
      <c r="J212"/>
      <c r="K212"/>
      <c r="L212"/>
    </row>
    <row r="213" spans="8:12" s="236" customFormat="1">
      <c r="H213"/>
      <c r="I213"/>
      <c r="J213"/>
      <c r="K213"/>
      <c r="L213"/>
    </row>
    <row r="214" spans="8:12" s="236" customFormat="1">
      <c r="H214"/>
      <c r="I214"/>
      <c r="J214"/>
      <c r="K214"/>
      <c r="L214"/>
    </row>
    <row r="215" spans="8:12" s="236" customFormat="1">
      <c r="J215" s="248"/>
    </row>
    <row r="216" spans="8:12" s="236" customFormat="1">
      <c r="J216" s="248"/>
    </row>
    <row r="217" spans="8:12" s="236" customFormat="1">
      <c r="J217" s="248"/>
    </row>
    <row r="218" spans="8:12" s="236" customFormat="1">
      <c r="J218" s="248"/>
    </row>
    <row r="219" spans="8:12" s="236" customFormat="1">
      <c r="J219" s="248"/>
    </row>
    <row r="220" spans="8:12" s="236" customFormat="1">
      <c r="J220" s="248"/>
    </row>
    <row r="221" spans="8:12" s="236" customFormat="1">
      <c r="J221" s="248"/>
    </row>
    <row r="222" spans="8:12" s="236" customFormat="1">
      <c r="J222" s="248"/>
    </row>
    <row r="223" spans="8:12" s="236" customFormat="1">
      <c r="J223" s="248"/>
    </row>
    <row r="224" spans="8:12" s="236" customFormat="1">
      <c r="J224" s="248"/>
    </row>
    <row r="225" spans="10:10" s="236" customFormat="1">
      <c r="J225" s="248"/>
    </row>
    <row r="226" spans="10:10" s="236" customFormat="1">
      <c r="J226" s="248"/>
    </row>
    <row r="227" spans="10:10" s="236" customFormat="1">
      <c r="J227" s="248"/>
    </row>
    <row r="228" spans="10:10" s="236" customFormat="1">
      <c r="J228" s="248"/>
    </row>
    <row r="229" spans="10:10" s="236" customFormat="1">
      <c r="J229" s="248"/>
    </row>
    <row r="230" spans="10:10" s="236" customFormat="1">
      <c r="J230" s="248"/>
    </row>
    <row r="231" spans="10:10" s="236" customFormat="1">
      <c r="J231" s="248"/>
    </row>
    <row r="232" spans="10:10" s="236" customFormat="1">
      <c r="J232" s="248"/>
    </row>
    <row r="233" spans="10:10" s="236" customFormat="1">
      <c r="J233" s="248"/>
    </row>
    <row r="234" spans="10:10" s="236" customFormat="1">
      <c r="J234" s="248"/>
    </row>
    <row r="235" spans="10:10" s="236" customFormat="1">
      <c r="J235" s="248"/>
    </row>
    <row r="236" spans="10:10" s="236" customFormat="1">
      <c r="J236" s="248"/>
    </row>
    <row r="237" spans="10:10" s="236" customFormat="1">
      <c r="J237" s="248"/>
    </row>
    <row r="238" spans="10:10" s="236" customFormat="1">
      <c r="J238" s="248"/>
    </row>
    <row r="239" spans="10:10" s="236" customFormat="1">
      <c r="J239" s="248"/>
    </row>
    <row r="240" spans="10:10" s="236" customFormat="1">
      <c r="J240" s="248"/>
    </row>
    <row r="241" spans="10:10" s="236" customFormat="1">
      <c r="J241" s="248"/>
    </row>
    <row r="242" spans="10:10" s="236" customFormat="1">
      <c r="J242" s="248"/>
    </row>
    <row r="243" spans="10:10" s="236" customFormat="1">
      <c r="J243" s="248"/>
    </row>
    <row r="244" spans="10:10" s="236" customFormat="1">
      <c r="J244" s="248"/>
    </row>
    <row r="245" spans="10:10" s="236" customFormat="1">
      <c r="J245" s="248"/>
    </row>
    <row r="246" spans="10:10" s="236" customFormat="1">
      <c r="J246" s="248"/>
    </row>
    <row r="247" spans="10:10" s="236" customFormat="1">
      <c r="J247" s="248"/>
    </row>
    <row r="248" spans="10:10" s="236" customFormat="1">
      <c r="J248" s="248"/>
    </row>
    <row r="249" spans="10:10" s="236" customFormat="1">
      <c r="J249" s="248"/>
    </row>
    <row r="250" spans="10:10" s="236" customFormat="1">
      <c r="J250" s="248"/>
    </row>
    <row r="251" spans="10:10" s="236" customFormat="1">
      <c r="J251" s="248"/>
    </row>
    <row r="252" spans="10:10" s="236" customFormat="1">
      <c r="J252" s="248"/>
    </row>
    <row r="1048575" spans="1:1">
      <c r="A1048575" s="236" t="s">
        <v>236</v>
      </c>
    </row>
  </sheetData>
  <mergeCells count="771">
    <mergeCell ref="AE17:AE18"/>
    <mergeCell ref="AE19:AE20"/>
    <mergeCell ref="AE21:AE22"/>
    <mergeCell ref="AE23:AE24"/>
    <mergeCell ref="AE25:AE26"/>
    <mergeCell ref="W17:Y18"/>
    <mergeCell ref="W19:Y20"/>
    <mergeCell ref="W21:Y22"/>
    <mergeCell ref="W23:Y24"/>
    <mergeCell ref="W25:Y26"/>
    <mergeCell ref="S13:S14"/>
    <mergeCell ref="T13:V13"/>
    <mergeCell ref="W13:W14"/>
    <mergeCell ref="X13:X14"/>
    <mergeCell ref="Y13:Y14"/>
    <mergeCell ref="AE13:AE14"/>
    <mergeCell ref="AI13:AI14"/>
    <mergeCell ref="Z16:AB16"/>
    <mergeCell ref="AC16:AD16"/>
    <mergeCell ref="W16:Y16"/>
    <mergeCell ref="S9:S10"/>
    <mergeCell ref="T9:V9"/>
    <mergeCell ref="W9:W10"/>
    <mergeCell ref="X9:X10"/>
    <mergeCell ref="Y9:Y10"/>
    <mergeCell ref="AE9:AE10"/>
    <mergeCell ref="AI9:AI10"/>
    <mergeCell ref="S11:S12"/>
    <mergeCell ref="T11:V11"/>
    <mergeCell ref="W11:W12"/>
    <mergeCell ref="X11:X12"/>
    <mergeCell ref="Y11:Y12"/>
    <mergeCell ref="AE11:AE12"/>
    <mergeCell ref="AI11:AI12"/>
    <mergeCell ref="AI3:AI4"/>
    <mergeCell ref="S5:S6"/>
    <mergeCell ref="T5:V5"/>
    <mergeCell ref="W5:W6"/>
    <mergeCell ref="X5:X6"/>
    <mergeCell ref="Y5:Y6"/>
    <mergeCell ref="AE5:AE6"/>
    <mergeCell ref="AI5:AI6"/>
    <mergeCell ref="S7:S8"/>
    <mergeCell ref="T7:V7"/>
    <mergeCell ref="W7:W8"/>
    <mergeCell ref="X7:X8"/>
    <mergeCell ref="Y7:Y8"/>
    <mergeCell ref="AE7:AE8"/>
    <mergeCell ref="AI7:AI8"/>
    <mergeCell ref="T2:V2"/>
    <mergeCell ref="Z2:AB2"/>
    <mergeCell ref="AC2:AD2"/>
    <mergeCell ref="AF2:AH2"/>
    <mergeCell ref="S3:S4"/>
    <mergeCell ref="T3:V3"/>
    <mergeCell ref="W3:W4"/>
    <mergeCell ref="X3:X4"/>
    <mergeCell ref="Y3:Y4"/>
    <mergeCell ref="AE3:AE4"/>
    <mergeCell ref="A1:Q1"/>
    <mergeCell ref="B2:D2"/>
    <mergeCell ref="A3:A4"/>
    <mergeCell ref="B3:D3"/>
    <mergeCell ref="E3:E4"/>
    <mergeCell ref="F3:F4"/>
    <mergeCell ref="G3:G4"/>
    <mergeCell ref="Q3:Q4"/>
    <mergeCell ref="H2:J2"/>
    <mergeCell ref="M3:M4"/>
    <mergeCell ref="K2:L2"/>
    <mergeCell ref="N2:P2"/>
    <mergeCell ref="Q5:Q6"/>
    <mergeCell ref="A7:A8"/>
    <mergeCell ref="B7:D7"/>
    <mergeCell ref="E7:E8"/>
    <mergeCell ref="F7:F8"/>
    <mergeCell ref="G7:G8"/>
    <mergeCell ref="Q7:Q8"/>
    <mergeCell ref="A5:A6"/>
    <mergeCell ref="B5:D5"/>
    <mergeCell ref="E5:E6"/>
    <mergeCell ref="F5:F6"/>
    <mergeCell ref="G5:G6"/>
    <mergeCell ref="M5:M6"/>
    <mergeCell ref="M7:M8"/>
    <mergeCell ref="Q9:Q10"/>
    <mergeCell ref="A11:A12"/>
    <mergeCell ref="B11:D11"/>
    <mergeCell ref="E11:E12"/>
    <mergeCell ref="F11:F12"/>
    <mergeCell ref="G11:G12"/>
    <mergeCell ref="Q11:Q12"/>
    <mergeCell ref="A9:A10"/>
    <mergeCell ref="B9:D9"/>
    <mergeCell ref="E9:E10"/>
    <mergeCell ref="F9:F10"/>
    <mergeCell ref="G9:G10"/>
    <mergeCell ref="M9:M10"/>
    <mergeCell ref="M11:M12"/>
    <mergeCell ref="Q13:Q14"/>
    <mergeCell ref="A15:A16"/>
    <mergeCell ref="B15:D15"/>
    <mergeCell ref="E15:E16"/>
    <mergeCell ref="F15:F16"/>
    <mergeCell ref="G15:G16"/>
    <mergeCell ref="Q15:Q16"/>
    <mergeCell ref="A13:A14"/>
    <mergeCell ref="B13:D13"/>
    <mergeCell ref="E13:E14"/>
    <mergeCell ref="F13:F14"/>
    <mergeCell ref="G13:G14"/>
    <mergeCell ref="M13:M14"/>
    <mergeCell ref="M15:M16"/>
    <mergeCell ref="Q17:Q18"/>
    <mergeCell ref="A19:A20"/>
    <mergeCell ref="B19:D19"/>
    <mergeCell ref="E19:E20"/>
    <mergeCell ref="F19:F20"/>
    <mergeCell ref="G19:G20"/>
    <mergeCell ref="Q19:Q20"/>
    <mergeCell ref="A17:A18"/>
    <mergeCell ref="B17:D17"/>
    <mergeCell ref="E17:E18"/>
    <mergeCell ref="F17:F18"/>
    <mergeCell ref="G17:G18"/>
    <mergeCell ref="M17:M18"/>
    <mergeCell ref="M19:M20"/>
    <mergeCell ref="Q21:Q22"/>
    <mergeCell ref="A23:A24"/>
    <mergeCell ref="B23:D23"/>
    <mergeCell ref="E23:E24"/>
    <mergeCell ref="F23:F24"/>
    <mergeCell ref="G23:G24"/>
    <mergeCell ref="Q23:Q24"/>
    <mergeCell ref="A21:A22"/>
    <mergeCell ref="B21:D21"/>
    <mergeCell ref="E21:E22"/>
    <mergeCell ref="F21:F22"/>
    <mergeCell ref="G21:G22"/>
    <mergeCell ref="M21:M22"/>
    <mergeCell ref="M23:M24"/>
    <mergeCell ref="Q25:Q26"/>
    <mergeCell ref="A27:A28"/>
    <mergeCell ref="B27:D27"/>
    <mergeCell ref="E27:E28"/>
    <mergeCell ref="F27:F28"/>
    <mergeCell ref="G27:G28"/>
    <mergeCell ref="Q27:Q28"/>
    <mergeCell ref="A25:A26"/>
    <mergeCell ref="B25:D25"/>
    <mergeCell ref="E25:E26"/>
    <mergeCell ref="F25:F26"/>
    <mergeCell ref="G25:G26"/>
    <mergeCell ref="M25:M26"/>
    <mergeCell ref="M27:M28"/>
    <mergeCell ref="Q29:Q30"/>
    <mergeCell ref="A31:A32"/>
    <mergeCell ref="B31:D31"/>
    <mergeCell ref="E31:E32"/>
    <mergeCell ref="F31:F32"/>
    <mergeCell ref="G31:G32"/>
    <mergeCell ref="Q31:Q32"/>
    <mergeCell ref="A29:A30"/>
    <mergeCell ref="B29:D29"/>
    <mergeCell ref="E29:E30"/>
    <mergeCell ref="F29:F30"/>
    <mergeCell ref="G29:G30"/>
    <mergeCell ref="M29:M30"/>
    <mergeCell ref="M31:M32"/>
    <mergeCell ref="Q33:Q34"/>
    <mergeCell ref="A35:A36"/>
    <mergeCell ref="B35:D35"/>
    <mergeCell ref="E35:E36"/>
    <mergeCell ref="F35:F36"/>
    <mergeCell ref="G35:G36"/>
    <mergeCell ref="Q35:Q36"/>
    <mergeCell ref="A33:A34"/>
    <mergeCell ref="B33:D33"/>
    <mergeCell ref="E33:E34"/>
    <mergeCell ref="F33:F34"/>
    <mergeCell ref="G33:G34"/>
    <mergeCell ref="M33:M34"/>
    <mergeCell ref="M35:M36"/>
    <mergeCell ref="Q37:Q38"/>
    <mergeCell ref="A39:A40"/>
    <mergeCell ref="B39:D39"/>
    <mergeCell ref="E39:E40"/>
    <mergeCell ref="F39:F40"/>
    <mergeCell ref="G39:G40"/>
    <mergeCell ref="Q39:Q40"/>
    <mergeCell ref="A37:A38"/>
    <mergeCell ref="B37:D37"/>
    <mergeCell ref="E37:E38"/>
    <mergeCell ref="F37:F38"/>
    <mergeCell ref="G37:G38"/>
    <mergeCell ref="M37:M38"/>
    <mergeCell ref="M39:M40"/>
    <mergeCell ref="Q41:Q42"/>
    <mergeCell ref="A43:A44"/>
    <mergeCell ref="B43:D43"/>
    <mergeCell ref="E43:E44"/>
    <mergeCell ref="F43:F44"/>
    <mergeCell ref="G43:G44"/>
    <mergeCell ref="Q43:Q44"/>
    <mergeCell ref="A41:A42"/>
    <mergeCell ref="B41:D41"/>
    <mergeCell ref="E41:E42"/>
    <mergeCell ref="F41:F42"/>
    <mergeCell ref="G41:G42"/>
    <mergeCell ref="M41:M42"/>
    <mergeCell ref="M43:M44"/>
    <mergeCell ref="Q45:Q46"/>
    <mergeCell ref="A47:A48"/>
    <mergeCell ref="B47:D47"/>
    <mergeCell ref="E47:E48"/>
    <mergeCell ref="F47:F48"/>
    <mergeCell ref="G47:G48"/>
    <mergeCell ref="Q47:Q48"/>
    <mergeCell ref="A45:A46"/>
    <mergeCell ref="B45:D45"/>
    <mergeCell ref="E45:E46"/>
    <mergeCell ref="F45:F46"/>
    <mergeCell ref="G45:G46"/>
    <mergeCell ref="M45:M46"/>
    <mergeCell ref="M47:M48"/>
    <mergeCell ref="Q49:Q50"/>
    <mergeCell ref="A51:A52"/>
    <mergeCell ref="B51:D51"/>
    <mergeCell ref="E51:E52"/>
    <mergeCell ref="F51:F52"/>
    <mergeCell ref="G51:G52"/>
    <mergeCell ref="Q51:Q52"/>
    <mergeCell ref="A49:A50"/>
    <mergeCell ref="B49:D49"/>
    <mergeCell ref="E49:E50"/>
    <mergeCell ref="F49:F50"/>
    <mergeCell ref="G49:G50"/>
    <mergeCell ref="M49:M50"/>
    <mergeCell ref="M51:M52"/>
    <mergeCell ref="Q53:Q54"/>
    <mergeCell ref="A55:A56"/>
    <mergeCell ref="B55:D55"/>
    <mergeCell ref="E55:E56"/>
    <mergeCell ref="F55:F56"/>
    <mergeCell ref="G55:G56"/>
    <mergeCell ref="Q55:Q56"/>
    <mergeCell ref="A53:A54"/>
    <mergeCell ref="B53:D53"/>
    <mergeCell ref="E53:E54"/>
    <mergeCell ref="F53:F54"/>
    <mergeCell ref="G53:G54"/>
    <mergeCell ref="M53:M54"/>
    <mergeCell ref="M55:M56"/>
    <mergeCell ref="Q57:Q58"/>
    <mergeCell ref="A59:A60"/>
    <mergeCell ref="B59:D59"/>
    <mergeCell ref="E59:E60"/>
    <mergeCell ref="F59:F60"/>
    <mergeCell ref="G59:G60"/>
    <mergeCell ref="Q59:Q60"/>
    <mergeCell ref="A57:A58"/>
    <mergeCell ref="B57:D57"/>
    <mergeCell ref="E57:E58"/>
    <mergeCell ref="F57:F58"/>
    <mergeCell ref="G57:G58"/>
    <mergeCell ref="M57:M58"/>
    <mergeCell ref="M59:M60"/>
    <mergeCell ref="Q61:Q62"/>
    <mergeCell ref="A63:A64"/>
    <mergeCell ref="B63:D63"/>
    <mergeCell ref="E63:E64"/>
    <mergeCell ref="F63:F64"/>
    <mergeCell ref="G63:G64"/>
    <mergeCell ref="Q63:Q64"/>
    <mergeCell ref="A61:A62"/>
    <mergeCell ref="B61:D61"/>
    <mergeCell ref="E61:E62"/>
    <mergeCell ref="F61:F62"/>
    <mergeCell ref="G61:G62"/>
    <mergeCell ref="M61:M62"/>
    <mergeCell ref="M63:M64"/>
    <mergeCell ref="Q65:Q66"/>
    <mergeCell ref="A67:A68"/>
    <mergeCell ref="B67:D67"/>
    <mergeCell ref="E67:E68"/>
    <mergeCell ref="F67:F68"/>
    <mergeCell ref="G67:G68"/>
    <mergeCell ref="Q67:Q68"/>
    <mergeCell ref="A65:A66"/>
    <mergeCell ref="B65:D65"/>
    <mergeCell ref="E65:E66"/>
    <mergeCell ref="F65:F66"/>
    <mergeCell ref="G65:G66"/>
    <mergeCell ref="M65:M66"/>
    <mergeCell ref="M67:M68"/>
    <mergeCell ref="Q69:Q70"/>
    <mergeCell ref="A71:A72"/>
    <mergeCell ref="B71:D71"/>
    <mergeCell ref="E71:E72"/>
    <mergeCell ref="F71:F72"/>
    <mergeCell ref="G71:G72"/>
    <mergeCell ref="Q71:Q72"/>
    <mergeCell ref="A69:A70"/>
    <mergeCell ref="B69:D69"/>
    <mergeCell ref="E69:E70"/>
    <mergeCell ref="F69:F70"/>
    <mergeCell ref="G69:G70"/>
    <mergeCell ref="M69:M70"/>
    <mergeCell ref="M71:M72"/>
    <mergeCell ref="Q73:Q74"/>
    <mergeCell ref="A75:A76"/>
    <mergeCell ref="B75:D75"/>
    <mergeCell ref="E75:E76"/>
    <mergeCell ref="F75:F76"/>
    <mergeCell ref="G75:G76"/>
    <mergeCell ref="Q75:Q76"/>
    <mergeCell ref="A73:A74"/>
    <mergeCell ref="B73:D73"/>
    <mergeCell ref="E73:E74"/>
    <mergeCell ref="F73:F74"/>
    <mergeCell ref="G73:G74"/>
    <mergeCell ref="M73:M74"/>
    <mergeCell ref="M75:M76"/>
    <mergeCell ref="Q77:Q78"/>
    <mergeCell ref="A79:A80"/>
    <mergeCell ref="B79:D79"/>
    <mergeCell ref="E79:E80"/>
    <mergeCell ref="F79:F80"/>
    <mergeCell ref="G79:G80"/>
    <mergeCell ref="Q79:Q80"/>
    <mergeCell ref="A77:A78"/>
    <mergeCell ref="B77:D77"/>
    <mergeCell ref="E77:E78"/>
    <mergeCell ref="F77:F78"/>
    <mergeCell ref="G77:G78"/>
    <mergeCell ref="M77:M78"/>
    <mergeCell ref="M79:M80"/>
    <mergeCell ref="Q81:Q82"/>
    <mergeCell ref="A83:A84"/>
    <mergeCell ref="B83:D83"/>
    <mergeCell ref="E83:E84"/>
    <mergeCell ref="F83:F84"/>
    <mergeCell ref="G83:G84"/>
    <mergeCell ref="Q83:Q84"/>
    <mergeCell ref="A81:A82"/>
    <mergeCell ref="B81:D81"/>
    <mergeCell ref="E81:E82"/>
    <mergeCell ref="F81:F82"/>
    <mergeCell ref="G81:G82"/>
    <mergeCell ref="M81:M82"/>
    <mergeCell ref="M83:M84"/>
    <mergeCell ref="Q85:Q86"/>
    <mergeCell ref="A87:A88"/>
    <mergeCell ref="B87:D87"/>
    <mergeCell ref="E87:E88"/>
    <mergeCell ref="F87:F88"/>
    <mergeCell ref="G87:G88"/>
    <mergeCell ref="Q87:Q88"/>
    <mergeCell ref="A85:A86"/>
    <mergeCell ref="B85:D85"/>
    <mergeCell ref="E85:E86"/>
    <mergeCell ref="F85:F86"/>
    <mergeCell ref="G85:G86"/>
    <mergeCell ref="M85:M86"/>
    <mergeCell ref="M87:M88"/>
    <mergeCell ref="Q89:Q90"/>
    <mergeCell ref="A91:A92"/>
    <mergeCell ref="B91:D91"/>
    <mergeCell ref="E91:E92"/>
    <mergeCell ref="F91:F92"/>
    <mergeCell ref="G91:G92"/>
    <mergeCell ref="Q91:Q92"/>
    <mergeCell ref="A89:A90"/>
    <mergeCell ref="B89:D89"/>
    <mergeCell ref="E89:E90"/>
    <mergeCell ref="F89:F90"/>
    <mergeCell ref="G89:G90"/>
    <mergeCell ref="M89:M90"/>
    <mergeCell ref="M91:M92"/>
    <mergeCell ref="Q93:Q94"/>
    <mergeCell ref="A95:A96"/>
    <mergeCell ref="B95:D95"/>
    <mergeCell ref="E95:E96"/>
    <mergeCell ref="F95:F96"/>
    <mergeCell ref="G95:G96"/>
    <mergeCell ref="Q95:Q96"/>
    <mergeCell ref="A93:A94"/>
    <mergeCell ref="B93:D93"/>
    <mergeCell ref="E93:E94"/>
    <mergeCell ref="F93:F94"/>
    <mergeCell ref="G93:G94"/>
    <mergeCell ref="M93:M94"/>
    <mergeCell ref="M95:M96"/>
    <mergeCell ref="Q97:Q98"/>
    <mergeCell ref="A99:A100"/>
    <mergeCell ref="B99:D99"/>
    <mergeCell ref="E99:E100"/>
    <mergeCell ref="F99:F100"/>
    <mergeCell ref="G99:G100"/>
    <mergeCell ref="Q99:Q100"/>
    <mergeCell ref="A97:A98"/>
    <mergeCell ref="B97:D97"/>
    <mergeCell ref="E97:E98"/>
    <mergeCell ref="F97:F98"/>
    <mergeCell ref="G97:G98"/>
    <mergeCell ref="M97:M98"/>
    <mergeCell ref="M99:M100"/>
    <mergeCell ref="Q101:Q102"/>
    <mergeCell ref="A103:A104"/>
    <mergeCell ref="B103:D103"/>
    <mergeCell ref="E103:E104"/>
    <mergeCell ref="F103:F104"/>
    <mergeCell ref="G103:G104"/>
    <mergeCell ref="Q103:Q104"/>
    <mergeCell ref="A101:A102"/>
    <mergeCell ref="B101:D101"/>
    <mergeCell ref="E101:E102"/>
    <mergeCell ref="F101:F102"/>
    <mergeCell ref="G101:G102"/>
    <mergeCell ref="M101:M102"/>
    <mergeCell ref="M103:M104"/>
    <mergeCell ref="Q105:Q106"/>
    <mergeCell ref="A107:A108"/>
    <mergeCell ref="B107:D107"/>
    <mergeCell ref="E107:E108"/>
    <mergeCell ref="F107:F108"/>
    <mergeCell ref="G107:G108"/>
    <mergeCell ref="Q107:Q108"/>
    <mergeCell ref="A105:A106"/>
    <mergeCell ref="B105:D105"/>
    <mergeCell ref="E105:E106"/>
    <mergeCell ref="F105:F106"/>
    <mergeCell ref="G105:G106"/>
    <mergeCell ref="M105:M106"/>
    <mergeCell ref="M107:M108"/>
    <mergeCell ref="Q109:Q110"/>
    <mergeCell ref="A111:A112"/>
    <mergeCell ref="B111:D111"/>
    <mergeCell ref="E111:E112"/>
    <mergeCell ref="F111:F112"/>
    <mergeCell ref="G111:G112"/>
    <mergeCell ref="Q111:Q112"/>
    <mergeCell ref="A109:A110"/>
    <mergeCell ref="B109:D109"/>
    <mergeCell ref="E109:E110"/>
    <mergeCell ref="F109:F110"/>
    <mergeCell ref="G109:G110"/>
    <mergeCell ref="M109:M110"/>
    <mergeCell ref="M111:M112"/>
    <mergeCell ref="Q113:Q114"/>
    <mergeCell ref="A115:A116"/>
    <mergeCell ref="B115:D115"/>
    <mergeCell ref="E115:E116"/>
    <mergeCell ref="F115:F116"/>
    <mergeCell ref="G115:G116"/>
    <mergeCell ref="Q115:Q116"/>
    <mergeCell ref="A113:A114"/>
    <mergeCell ref="B113:D113"/>
    <mergeCell ref="E113:E114"/>
    <mergeCell ref="F113:F114"/>
    <mergeCell ref="G113:G114"/>
    <mergeCell ref="M113:M114"/>
    <mergeCell ref="M115:M116"/>
    <mergeCell ref="Q117:Q118"/>
    <mergeCell ref="A119:A120"/>
    <mergeCell ref="B119:D119"/>
    <mergeCell ref="E119:E120"/>
    <mergeCell ref="F119:F120"/>
    <mergeCell ref="G119:G120"/>
    <mergeCell ref="Q119:Q120"/>
    <mergeCell ref="A117:A118"/>
    <mergeCell ref="B117:D117"/>
    <mergeCell ref="E117:E118"/>
    <mergeCell ref="F117:F118"/>
    <mergeCell ref="G117:G118"/>
    <mergeCell ref="M117:M118"/>
    <mergeCell ref="M119:M120"/>
    <mergeCell ref="Q121:Q122"/>
    <mergeCell ref="A123:A124"/>
    <mergeCell ref="B123:D123"/>
    <mergeCell ref="E123:E124"/>
    <mergeCell ref="F123:F124"/>
    <mergeCell ref="G123:G124"/>
    <mergeCell ref="Q123:Q124"/>
    <mergeCell ref="A121:A122"/>
    <mergeCell ref="B121:D121"/>
    <mergeCell ref="E121:E122"/>
    <mergeCell ref="F121:F122"/>
    <mergeCell ref="G121:G122"/>
    <mergeCell ref="M121:M122"/>
    <mergeCell ref="M123:M124"/>
    <mergeCell ref="Q125:Q126"/>
    <mergeCell ref="A127:A128"/>
    <mergeCell ref="B127:D127"/>
    <mergeCell ref="E127:E128"/>
    <mergeCell ref="F127:F128"/>
    <mergeCell ref="G127:G128"/>
    <mergeCell ref="Q127:Q128"/>
    <mergeCell ref="A125:A126"/>
    <mergeCell ref="B125:D125"/>
    <mergeCell ref="E125:E126"/>
    <mergeCell ref="F125:F126"/>
    <mergeCell ref="G125:G126"/>
    <mergeCell ref="M125:M126"/>
    <mergeCell ref="M127:M128"/>
    <mergeCell ref="Q129:Q130"/>
    <mergeCell ref="A131:A132"/>
    <mergeCell ref="B131:D131"/>
    <mergeCell ref="E131:E132"/>
    <mergeCell ref="F131:F132"/>
    <mergeCell ref="G131:G132"/>
    <mergeCell ref="Q131:Q132"/>
    <mergeCell ref="A129:A130"/>
    <mergeCell ref="B129:D129"/>
    <mergeCell ref="E129:E130"/>
    <mergeCell ref="F129:F130"/>
    <mergeCell ref="G129:G130"/>
    <mergeCell ref="M129:M130"/>
    <mergeCell ref="M131:M132"/>
    <mergeCell ref="Q133:Q134"/>
    <mergeCell ref="A135:A136"/>
    <mergeCell ref="B135:D135"/>
    <mergeCell ref="E135:E136"/>
    <mergeCell ref="F135:F136"/>
    <mergeCell ref="G135:G136"/>
    <mergeCell ref="Q135:Q136"/>
    <mergeCell ref="A133:A134"/>
    <mergeCell ref="B133:D133"/>
    <mergeCell ref="E133:E134"/>
    <mergeCell ref="F133:F134"/>
    <mergeCell ref="G133:G134"/>
    <mergeCell ref="M133:M134"/>
    <mergeCell ref="M135:M136"/>
    <mergeCell ref="Q137:Q138"/>
    <mergeCell ref="A139:A140"/>
    <mergeCell ref="B139:D139"/>
    <mergeCell ref="E139:E140"/>
    <mergeCell ref="F139:F140"/>
    <mergeCell ref="G139:G140"/>
    <mergeCell ref="Q139:Q140"/>
    <mergeCell ref="A137:A138"/>
    <mergeCell ref="B137:D137"/>
    <mergeCell ref="E137:E138"/>
    <mergeCell ref="F137:F138"/>
    <mergeCell ref="G137:G138"/>
    <mergeCell ref="M137:M138"/>
    <mergeCell ref="M139:M140"/>
    <mergeCell ref="Q141:Q142"/>
    <mergeCell ref="A143:A144"/>
    <mergeCell ref="B143:D143"/>
    <mergeCell ref="E143:E144"/>
    <mergeCell ref="F143:F144"/>
    <mergeCell ref="G143:G144"/>
    <mergeCell ref="Q143:Q144"/>
    <mergeCell ref="A141:A142"/>
    <mergeCell ref="B141:D141"/>
    <mergeCell ref="E141:E142"/>
    <mergeCell ref="F141:F142"/>
    <mergeCell ref="G141:G142"/>
    <mergeCell ref="M141:M142"/>
    <mergeCell ref="M143:M144"/>
    <mergeCell ref="Q145:Q146"/>
    <mergeCell ref="A147:A148"/>
    <mergeCell ref="B147:D147"/>
    <mergeCell ref="E147:E148"/>
    <mergeCell ref="F147:F148"/>
    <mergeCell ref="G147:G148"/>
    <mergeCell ref="Q147:Q148"/>
    <mergeCell ref="A145:A146"/>
    <mergeCell ref="B145:D145"/>
    <mergeCell ref="E145:E146"/>
    <mergeCell ref="F145:F146"/>
    <mergeCell ref="G145:G146"/>
    <mergeCell ref="M145:M146"/>
    <mergeCell ref="M147:M148"/>
    <mergeCell ref="Q149:Q150"/>
    <mergeCell ref="A151:A152"/>
    <mergeCell ref="B151:D151"/>
    <mergeCell ref="E151:E152"/>
    <mergeCell ref="F151:F152"/>
    <mergeCell ref="G151:G152"/>
    <mergeCell ref="Q151:Q152"/>
    <mergeCell ref="A149:A150"/>
    <mergeCell ref="B149:D149"/>
    <mergeCell ref="E149:E150"/>
    <mergeCell ref="F149:F150"/>
    <mergeCell ref="G149:G150"/>
    <mergeCell ref="M149:M150"/>
    <mergeCell ref="M151:M152"/>
    <mergeCell ref="Q153:Q154"/>
    <mergeCell ref="A155:A156"/>
    <mergeCell ref="B155:D155"/>
    <mergeCell ref="E155:E156"/>
    <mergeCell ref="F155:F156"/>
    <mergeCell ref="G155:G156"/>
    <mergeCell ref="Q155:Q156"/>
    <mergeCell ref="A153:A154"/>
    <mergeCell ref="B153:D153"/>
    <mergeCell ref="E153:E154"/>
    <mergeCell ref="F153:F154"/>
    <mergeCell ref="G153:G154"/>
    <mergeCell ref="M153:M154"/>
    <mergeCell ref="M155:M156"/>
    <mergeCell ref="Q157:Q158"/>
    <mergeCell ref="A159:A160"/>
    <mergeCell ref="B159:D159"/>
    <mergeCell ref="E159:E160"/>
    <mergeCell ref="F159:F160"/>
    <mergeCell ref="G159:G160"/>
    <mergeCell ref="Q159:Q160"/>
    <mergeCell ref="A157:A158"/>
    <mergeCell ref="B157:D157"/>
    <mergeCell ref="E157:E158"/>
    <mergeCell ref="F157:F158"/>
    <mergeCell ref="G157:G158"/>
    <mergeCell ref="M157:M158"/>
    <mergeCell ref="M159:M160"/>
    <mergeCell ref="Q161:Q162"/>
    <mergeCell ref="A163:A164"/>
    <mergeCell ref="B163:D163"/>
    <mergeCell ref="E163:E164"/>
    <mergeCell ref="F163:F164"/>
    <mergeCell ref="G163:G164"/>
    <mergeCell ref="Q163:Q164"/>
    <mergeCell ref="A161:A162"/>
    <mergeCell ref="B161:D161"/>
    <mergeCell ref="E161:E162"/>
    <mergeCell ref="F161:F162"/>
    <mergeCell ref="G161:G162"/>
    <mergeCell ref="M161:M162"/>
    <mergeCell ref="M163:M164"/>
    <mergeCell ref="Q165:Q166"/>
    <mergeCell ref="A167:A168"/>
    <mergeCell ref="B167:D167"/>
    <mergeCell ref="E167:E168"/>
    <mergeCell ref="F167:F168"/>
    <mergeCell ref="G167:G168"/>
    <mergeCell ref="Q167:Q168"/>
    <mergeCell ref="A165:A166"/>
    <mergeCell ref="B165:D165"/>
    <mergeCell ref="E165:E166"/>
    <mergeCell ref="F165:F166"/>
    <mergeCell ref="G165:G166"/>
    <mergeCell ref="M167:M168"/>
    <mergeCell ref="M165:M166"/>
    <mergeCell ref="Q169:Q170"/>
    <mergeCell ref="A171:A172"/>
    <mergeCell ref="B171:D171"/>
    <mergeCell ref="E171:E172"/>
    <mergeCell ref="F171:F172"/>
    <mergeCell ref="G171:G172"/>
    <mergeCell ref="Q171:Q172"/>
    <mergeCell ref="A169:A170"/>
    <mergeCell ref="B169:D169"/>
    <mergeCell ref="E169:E170"/>
    <mergeCell ref="F169:F170"/>
    <mergeCell ref="G169:G170"/>
    <mergeCell ref="M169:M170"/>
    <mergeCell ref="M171:M172"/>
    <mergeCell ref="Q173:Q174"/>
    <mergeCell ref="A175:A176"/>
    <mergeCell ref="B175:D175"/>
    <mergeCell ref="E175:E176"/>
    <mergeCell ref="F175:F176"/>
    <mergeCell ref="G175:G176"/>
    <mergeCell ref="Q175:Q176"/>
    <mergeCell ref="A173:A174"/>
    <mergeCell ref="B173:D173"/>
    <mergeCell ref="E173:E174"/>
    <mergeCell ref="F173:F174"/>
    <mergeCell ref="G173:G174"/>
    <mergeCell ref="M173:M174"/>
    <mergeCell ref="M175:M176"/>
    <mergeCell ref="Q177:Q178"/>
    <mergeCell ref="A179:A180"/>
    <mergeCell ref="B179:D179"/>
    <mergeCell ref="E179:E180"/>
    <mergeCell ref="F179:F180"/>
    <mergeCell ref="G179:G180"/>
    <mergeCell ref="Q179:Q180"/>
    <mergeCell ref="A177:A178"/>
    <mergeCell ref="B177:D177"/>
    <mergeCell ref="E177:E178"/>
    <mergeCell ref="F177:F178"/>
    <mergeCell ref="G177:G178"/>
    <mergeCell ref="M177:M178"/>
    <mergeCell ref="M179:M180"/>
    <mergeCell ref="Q181:Q182"/>
    <mergeCell ref="A183:A184"/>
    <mergeCell ref="B183:D183"/>
    <mergeCell ref="E183:E184"/>
    <mergeCell ref="F183:F184"/>
    <mergeCell ref="G183:G184"/>
    <mergeCell ref="Q183:Q184"/>
    <mergeCell ref="A181:A182"/>
    <mergeCell ref="B181:D181"/>
    <mergeCell ref="E181:E182"/>
    <mergeCell ref="F181:F182"/>
    <mergeCell ref="G181:G182"/>
    <mergeCell ref="Q185:Q186"/>
    <mergeCell ref="A187:A188"/>
    <mergeCell ref="B187:D187"/>
    <mergeCell ref="E187:E188"/>
    <mergeCell ref="F187:F188"/>
    <mergeCell ref="G187:G188"/>
    <mergeCell ref="Q187:Q188"/>
    <mergeCell ref="A185:A186"/>
    <mergeCell ref="B185:D185"/>
    <mergeCell ref="E185:E186"/>
    <mergeCell ref="F185:F186"/>
    <mergeCell ref="G185:G186"/>
    <mergeCell ref="Q189:Q190"/>
    <mergeCell ref="A191:A192"/>
    <mergeCell ref="B191:D191"/>
    <mergeCell ref="E191:E192"/>
    <mergeCell ref="F191:F192"/>
    <mergeCell ref="G191:G192"/>
    <mergeCell ref="Q191:Q192"/>
    <mergeCell ref="A189:A190"/>
    <mergeCell ref="B189:D189"/>
    <mergeCell ref="E189:E190"/>
    <mergeCell ref="F189:F190"/>
    <mergeCell ref="G189:G190"/>
    <mergeCell ref="Q199:Q200"/>
    <mergeCell ref="A197:A198"/>
    <mergeCell ref="B197:D197"/>
    <mergeCell ref="E197:E198"/>
    <mergeCell ref="F197:F198"/>
    <mergeCell ref="G197:G198"/>
    <mergeCell ref="Q193:Q194"/>
    <mergeCell ref="A195:A196"/>
    <mergeCell ref="B195:D195"/>
    <mergeCell ref="E195:E196"/>
    <mergeCell ref="F195:F196"/>
    <mergeCell ref="G195:G196"/>
    <mergeCell ref="Q195:Q196"/>
    <mergeCell ref="A193:A194"/>
    <mergeCell ref="B193:D193"/>
    <mergeCell ref="E193:E194"/>
    <mergeCell ref="F193:F194"/>
    <mergeCell ref="G193:G194"/>
    <mergeCell ref="Q197:Q198"/>
    <mergeCell ref="A199:A200"/>
    <mergeCell ref="B199:D199"/>
    <mergeCell ref="E199:E200"/>
    <mergeCell ref="F199:F200"/>
    <mergeCell ref="G199:G200"/>
    <mergeCell ref="Q201:Q202"/>
    <mergeCell ref="A203:A204"/>
    <mergeCell ref="B203:D203"/>
    <mergeCell ref="E203:E204"/>
    <mergeCell ref="F203:F204"/>
    <mergeCell ref="G203:G204"/>
    <mergeCell ref="Q203:Q204"/>
    <mergeCell ref="A201:A202"/>
    <mergeCell ref="B201:D201"/>
    <mergeCell ref="E201:E202"/>
    <mergeCell ref="F201:F202"/>
    <mergeCell ref="G201:G202"/>
    <mergeCell ref="M193:M194"/>
    <mergeCell ref="M195:M196"/>
    <mergeCell ref="M197:M198"/>
    <mergeCell ref="M199:M200"/>
    <mergeCell ref="M201:M202"/>
    <mergeCell ref="M203:M204"/>
    <mergeCell ref="M181:M182"/>
    <mergeCell ref="M183:M184"/>
    <mergeCell ref="M185:M186"/>
    <mergeCell ref="M187:M188"/>
    <mergeCell ref="M189:M190"/>
    <mergeCell ref="M191:M192"/>
  </mergeCells>
  <phoneticPr fontId="4"/>
  <conditionalFormatting sqref="J3:J204">
    <cfRule type="expression" dxfId="338" priority="2251">
      <formula>AND(I3&lt;&gt;"",J3="")</formula>
    </cfRule>
  </conditionalFormatting>
  <conditionalFormatting sqref="K3:K4">
    <cfRule type="expression" dxfId="337" priority="9">
      <formula>AND(I3&lt;&gt;"",K3="")</formula>
    </cfRule>
  </conditionalFormatting>
  <conditionalFormatting sqref="K5:K6">
    <cfRule type="expression" dxfId="336" priority="583">
      <formula>AND(I5&gt;=1,K5="")</formula>
    </cfRule>
  </conditionalFormatting>
  <conditionalFormatting sqref="K7:K8">
    <cfRule type="expression" dxfId="335" priority="576">
      <formula>AND(I7&gt;=1,K7="")</formula>
    </cfRule>
  </conditionalFormatting>
  <conditionalFormatting sqref="K9:K10">
    <cfRule type="expression" dxfId="334" priority="571">
      <formula>AND(I9&gt;=1,K9="")</formula>
    </cfRule>
  </conditionalFormatting>
  <conditionalFormatting sqref="K11:K12">
    <cfRule type="expression" dxfId="333" priority="566">
      <formula>AND(I11&gt;=1,K11="")</formula>
    </cfRule>
  </conditionalFormatting>
  <conditionalFormatting sqref="K13:K14">
    <cfRule type="expression" dxfId="332" priority="561">
      <formula>AND(I13&gt;=1,K13="")</formula>
    </cfRule>
  </conditionalFormatting>
  <conditionalFormatting sqref="K15:K16">
    <cfRule type="expression" dxfId="331" priority="556">
      <formula>AND(I15&gt;=1,K15="")</formula>
    </cfRule>
  </conditionalFormatting>
  <conditionalFormatting sqref="K17:K18">
    <cfRule type="expression" dxfId="330" priority="551">
      <formula>AND(I17&gt;=1,K17="")</formula>
    </cfRule>
  </conditionalFormatting>
  <conditionalFormatting sqref="K19:K20">
    <cfRule type="expression" dxfId="329" priority="546">
      <formula>AND(I19&gt;=1,K19="")</formula>
    </cfRule>
  </conditionalFormatting>
  <conditionalFormatting sqref="K21:K22">
    <cfRule type="expression" dxfId="328" priority="541">
      <formula>AND(I21&gt;=1,K21="")</formula>
    </cfRule>
  </conditionalFormatting>
  <conditionalFormatting sqref="K23:K24">
    <cfRule type="expression" dxfId="327" priority="536">
      <formula>AND(I23&gt;=1,K23="")</formula>
    </cfRule>
  </conditionalFormatting>
  <conditionalFormatting sqref="K25:K26">
    <cfRule type="expression" dxfId="326" priority="531">
      <formula>AND(I25&gt;=1,K25="")</formula>
    </cfRule>
  </conditionalFormatting>
  <conditionalFormatting sqref="K27:K28">
    <cfRule type="expression" dxfId="325" priority="526">
      <formula>AND(I27&gt;=1,K27="")</formula>
    </cfRule>
  </conditionalFormatting>
  <conditionalFormatting sqref="K29:K30">
    <cfRule type="expression" dxfId="324" priority="521">
      <formula>AND(I29&gt;=1,K29="")</formula>
    </cfRule>
  </conditionalFormatting>
  <conditionalFormatting sqref="K31:K32">
    <cfRule type="expression" dxfId="323" priority="516">
      <formula>AND(I31&gt;=1,K31="")</formula>
    </cfRule>
  </conditionalFormatting>
  <conditionalFormatting sqref="K33:K34">
    <cfRule type="expression" dxfId="322" priority="511">
      <formula>AND(I33&gt;=1,K33="")</formula>
    </cfRule>
  </conditionalFormatting>
  <conditionalFormatting sqref="K35:K36">
    <cfRule type="expression" dxfId="321" priority="506">
      <formula>AND(I35&gt;=1,K35="")</formula>
    </cfRule>
  </conditionalFormatting>
  <conditionalFormatting sqref="K37:K38">
    <cfRule type="expression" dxfId="320" priority="501">
      <formula>AND(I37&gt;=1,K37="")</formula>
    </cfRule>
  </conditionalFormatting>
  <conditionalFormatting sqref="K39:K40">
    <cfRule type="expression" dxfId="319" priority="496">
      <formula>AND(I39&gt;=1,K39="")</formula>
    </cfRule>
  </conditionalFormatting>
  <conditionalFormatting sqref="K41:K42">
    <cfRule type="expression" dxfId="318" priority="491">
      <formula>AND(I41&gt;=1,K41="")</formula>
    </cfRule>
  </conditionalFormatting>
  <conditionalFormatting sqref="K43:K44">
    <cfRule type="expression" dxfId="317" priority="486">
      <formula>AND(I43&gt;=1,K43="")</formula>
    </cfRule>
  </conditionalFormatting>
  <conditionalFormatting sqref="K45:K46">
    <cfRule type="expression" dxfId="316" priority="481">
      <formula>AND(I45&gt;=1,K45="")</formula>
    </cfRule>
  </conditionalFormatting>
  <conditionalFormatting sqref="K47:K48">
    <cfRule type="expression" dxfId="315" priority="476">
      <formula>AND(I47&gt;=1,K47="")</formula>
    </cfRule>
  </conditionalFormatting>
  <conditionalFormatting sqref="K49:K50">
    <cfRule type="expression" dxfId="314" priority="471">
      <formula>AND(I49&gt;=1,K49="")</formula>
    </cfRule>
  </conditionalFormatting>
  <conditionalFormatting sqref="K51:K52">
    <cfRule type="expression" dxfId="313" priority="466">
      <formula>AND(I51&gt;=1,K51="")</formula>
    </cfRule>
  </conditionalFormatting>
  <conditionalFormatting sqref="K53:K54">
    <cfRule type="expression" dxfId="312" priority="461">
      <formula>AND(I53&gt;=1,K53="")</formula>
    </cfRule>
  </conditionalFormatting>
  <conditionalFormatting sqref="K55:K56">
    <cfRule type="expression" dxfId="311" priority="456">
      <formula>AND(I55&gt;=1,K55="")</formula>
    </cfRule>
  </conditionalFormatting>
  <conditionalFormatting sqref="K57:K58">
    <cfRule type="expression" dxfId="310" priority="451">
      <formula>AND(I57&gt;=1,K57="")</formula>
    </cfRule>
  </conditionalFormatting>
  <conditionalFormatting sqref="K59:K60">
    <cfRule type="expression" dxfId="309" priority="446">
      <formula>AND(I59&gt;=1,K59="")</formula>
    </cfRule>
  </conditionalFormatting>
  <conditionalFormatting sqref="K61:K62">
    <cfRule type="expression" dxfId="308" priority="441">
      <formula>AND(I61&gt;=1,K61="")</formula>
    </cfRule>
  </conditionalFormatting>
  <conditionalFormatting sqref="K63:K64">
    <cfRule type="expression" dxfId="307" priority="436">
      <formula>AND(I63&gt;=1,K63="")</formula>
    </cfRule>
  </conditionalFormatting>
  <conditionalFormatting sqref="K65:K66">
    <cfRule type="expression" dxfId="306" priority="431">
      <formula>AND(I65&gt;=1,K65="")</formula>
    </cfRule>
  </conditionalFormatting>
  <conditionalFormatting sqref="K67:K68">
    <cfRule type="expression" dxfId="305" priority="426">
      <formula>AND(I67&gt;=1,K67="")</formula>
    </cfRule>
  </conditionalFormatting>
  <conditionalFormatting sqref="K69:K70">
    <cfRule type="expression" dxfId="304" priority="421">
      <formula>AND(I69&gt;=1,K69="")</formula>
    </cfRule>
  </conditionalFormatting>
  <conditionalFormatting sqref="K71:K72">
    <cfRule type="expression" dxfId="303" priority="416">
      <formula>AND(I71&gt;=1,K71="")</formula>
    </cfRule>
  </conditionalFormatting>
  <conditionalFormatting sqref="K73:K74">
    <cfRule type="expression" dxfId="302" priority="411">
      <formula>AND(I73&gt;=1,K73="")</formula>
    </cfRule>
  </conditionalFormatting>
  <conditionalFormatting sqref="K75:K76">
    <cfRule type="expression" dxfId="301" priority="406">
      <formula>AND(I75&gt;=1,K75="")</formula>
    </cfRule>
  </conditionalFormatting>
  <conditionalFormatting sqref="K77:K78">
    <cfRule type="expression" dxfId="300" priority="401">
      <formula>AND(I77&gt;=1,K77="")</formula>
    </cfRule>
  </conditionalFormatting>
  <conditionalFormatting sqref="K79:K80">
    <cfRule type="expression" dxfId="299" priority="396">
      <formula>AND(I79&gt;=1,K79="")</formula>
    </cfRule>
  </conditionalFormatting>
  <conditionalFormatting sqref="K81:K82">
    <cfRule type="expression" dxfId="298" priority="391">
      <formula>AND(I81&gt;=1,K81="")</formula>
    </cfRule>
  </conditionalFormatting>
  <conditionalFormatting sqref="K83:K84">
    <cfRule type="expression" dxfId="297" priority="386">
      <formula>AND(I83&gt;=1,K83="")</formula>
    </cfRule>
  </conditionalFormatting>
  <conditionalFormatting sqref="K85:K86">
    <cfRule type="expression" dxfId="296" priority="381">
      <formula>AND(I85&gt;=1,K85="")</formula>
    </cfRule>
  </conditionalFormatting>
  <conditionalFormatting sqref="K87:K88">
    <cfRule type="expression" dxfId="295" priority="376">
      <formula>AND(I87&gt;=1,K87="")</formula>
    </cfRule>
  </conditionalFormatting>
  <conditionalFormatting sqref="K89:K90">
    <cfRule type="expression" dxfId="294" priority="371">
      <formula>AND(I89&gt;=1,K89="")</formula>
    </cfRule>
  </conditionalFormatting>
  <conditionalFormatting sqref="K91:K92">
    <cfRule type="expression" dxfId="293" priority="366">
      <formula>AND(I91&gt;=1,K91="")</formula>
    </cfRule>
  </conditionalFormatting>
  <conditionalFormatting sqref="K93:K94">
    <cfRule type="expression" dxfId="292" priority="361">
      <formula>AND(I93&gt;=1,K93="")</formula>
    </cfRule>
  </conditionalFormatting>
  <conditionalFormatting sqref="K95:K96">
    <cfRule type="expression" dxfId="291" priority="356">
      <formula>AND(I95&gt;=1,K95="")</formula>
    </cfRule>
  </conditionalFormatting>
  <conditionalFormatting sqref="K97:K98">
    <cfRule type="expression" dxfId="290" priority="351">
      <formula>AND(I97&gt;=1,K97="")</formula>
    </cfRule>
  </conditionalFormatting>
  <conditionalFormatting sqref="K99:K100">
    <cfRule type="expression" dxfId="289" priority="346">
      <formula>AND(I99&gt;=1,K99="")</formula>
    </cfRule>
  </conditionalFormatting>
  <conditionalFormatting sqref="K101:K102">
    <cfRule type="expression" dxfId="288" priority="341">
      <formula>AND(I101&gt;=1,K101="")</formula>
    </cfRule>
  </conditionalFormatting>
  <conditionalFormatting sqref="K103:K104">
    <cfRule type="expression" dxfId="287" priority="336">
      <formula>AND(I103&gt;=1,K103="")</formula>
    </cfRule>
  </conditionalFormatting>
  <conditionalFormatting sqref="K105:K106">
    <cfRule type="expression" dxfId="286" priority="331">
      <formula>AND(I105&gt;=1,K105="")</formula>
    </cfRule>
  </conditionalFormatting>
  <conditionalFormatting sqref="K107:K108">
    <cfRule type="expression" dxfId="285" priority="326">
      <formula>AND(I107&gt;=1,K107="")</formula>
    </cfRule>
  </conditionalFormatting>
  <conditionalFormatting sqref="K109:K110">
    <cfRule type="expression" dxfId="284" priority="321">
      <formula>AND(I109&gt;=1,K109="")</formula>
    </cfRule>
  </conditionalFormatting>
  <conditionalFormatting sqref="K111:K112">
    <cfRule type="expression" dxfId="283" priority="316">
      <formula>AND(I111&gt;=1,K111="")</formula>
    </cfRule>
  </conditionalFormatting>
  <conditionalFormatting sqref="K113:K114">
    <cfRule type="expression" dxfId="282" priority="311">
      <formula>AND(I113&gt;=1,K113="")</formula>
    </cfRule>
  </conditionalFormatting>
  <conditionalFormatting sqref="K115:K116">
    <cfRule type="expression" dxfId="281" priority="306">
      <formula>AND(I115&gt;=1,K115="")</formula>
    </cfRule>
  </conditionalFormatting>
  <conditionalFormatting sqref="K117:K118">
    <cfRule type="expression" dxfId="280" priority="301">
      <formula>AND(I117&gt;=1,K117="")</formula>
    </cfRule>
  </conditionalFormatting>
  <conditionalFormatting sqref="K119:K120">
    <cfRule type="expression" dxfId="279" priority="296">
      <formula>AND(I119&gt;=1,K119="")</formula>
    </cfRule>
  </conditionalFormatting>
  <conditionalFormatting sqref="K121:K122">
    <cfRule type="expression" dxfId="278" priority="291">
      <formula>AND(I121&gt;=1,K121="")</formula>
    </cfRule>
  </conditionalFormatting>
  <conditionalFormatting sqref="K123:K124">
    <cfRule type="expression" dxfId="277" priority="286">
      <formula>AND(I123&gt;=1,K123="")</formula>
    </cfRule>
  </conditionalFormatting>
  <conditionalFormatting sqref="K125:K126">
    <cfRule type="expression" dxfId="276" priority="281">
      <formula>AND(I125&gt;=1,K125="")</formula>
    </cfRule>
  </conditionalFormatting>
  <conditionalFormatting sqref="K127:K128">
    <cfRule type="expression" dxfId="275" priority="276">
      <formula>AND(I127&gt;=1,K127="")</formula>
    </cfRule>
  </conditionalFormatting>
  <conditionalFormatting sqref="K129:K130">
    <cfRule type="expression" dxfId="274" priority="271">
      <formula>AND(I129&gt;=1,K129="")</formula>
    </cfRule>
  </conditionalFormatting>
  <conditionalFormatting sqref="K131:K132">
    <cfRule type="expression" dxfId="273" priority="266">
      <formula>AND(I131&gt;=1,K131="")</formula>
    </cfRule>
  </conditionalFormatting>
  <conditionalFormatting sqref="K133:K134">
    <cfRule type="expression" dxfId="272" priority="261">
      <formula>AND(I133&gt;=1,K133="")</formula>
    </cfRule>
  </conditionalFormatting>
  <conditionalFormatting sqref="K135:K136">
    <cfRule type="expression" dxfId="271" priority="256">
      <formula>AND(I135&gt;=1,K135="")</formula>
    </cfRule>
  </conditionalFormatting>
  <conditionalFormatting sqref="K137:K138">
    <cfRule type="expression" dxfId="270" priority="251">
      <formula>AND(I137&gt;=1,K137="")</formula>
    </cfRule>
  </conditionalFormatting>
  <conditionalFormatting sqref="K139:K140">
    <cfRule type="expression" dxfId="269" priority="246">
      <formula>AND(I139&gt;=1,K139="")</formula>
    </cfRule>
  </conditionalFormatting>
  <conditionalFormatting sqref="K141:K142">
    <cfRule type="expression" dxfId="268" priority="241">
      <formula>AND(I141&gt;=1,K141="")</formula>
    </cfRule>
  </conditionalFormatting>
  <conditionalFormatting sqref="K143:K144">
    <cfRule type="expression" dxfId="267" priority="236">
      <formula>AND(I143&gt;=1,K143="")</formula>
    </cfRule>
  </conditionalFormatting>
  <conditionalFormatting sqref="K145:K146">
    <cfRule type="expression" dxfId="266" priority="231">
      <formula>AND(I145&gt;=1,K145="")</formula>
    </cfRule>
  </conditionalFormatting>
  <conditionalFormatting sqref="K147:K148">
    <cfRule type="expression" dxfId="265" priority="226">
      <formula>AND(I147&gt;=1,K147="")</formula>
    </cfRule>
  </conditionalFormatting>
  <conditionalFormatting sqref="K149:K150">
    <cfRule type="expression" dxfId="264" priority="221">
      <formula>AND(I149&gt;=1,K149="")</formula>
    </cfRule>
  </conditionalFormatting>
  <conditionalFormatting sqref="K151:K152">
    <cfRule type="expression" dxfId="263" priority="216">
      <formula>AND(I151&gt;=1,K151="")</formula>
    </cfRule>
  </conditionalFormatting>
  <conditionalFormatting sqref="K153:K154">
    <cfRule type="expression" dxfId="262" priority="211">
      <formula>AND(I153&gt;=1,K153="")</formula>
    </cfRule>
  </conditionalFormatting>
  <conditionalFormatting sqref="K155:K156">
    <cfRule type="expression" dxfId="261" priority="206">
      <formula>AND(I155&gt;=1,K155="")</formula>
    </cfRule>
  </conditionalFormatting>
  <conditionalFormatting sqref="K157:K158">
    <cfRule type="expression" dxfId="260" priority="201">
      <formula>AND(I157&gt;=1,K157="")</formula>
    </cfRule>
  </conditionalFormatting>
  <conditionalFormatting sqref="K159:K160">
    <cfRule type="expression" dxfId="259" priority="196">
      <formula>AND(I159&gt;=1,K159="")</formula>
    </cfRule>
  </conditionalFormatting>
  <conditionalFormatting sqref="K161:K162">
    <cfRule type="expression" dxfId="258" priority="191">
      <formula>AND(I161&gt;=1,K161="")</formula>
    </cfRule>
  </conditionalFormatting>
  <conditionalFormatting sqref="K163:K164">
    <cfRule type="expression" dxfId="257" priority="186">
      <formula>AND(I163&gt;=1,K163="")</formula>
    </cfRule>
  </conditionalFormatting>
  <conditionalFormatting sqref="K165:K166">
    <cfRule type="expression" dxfId="256" priority="181">
      <formula>AND(I165&gt;=1,K165="")</formula>
    </cfRule>
  </conditionalFormatting>
  <conditionalFormatting sqref="K167:K168">
    <cfRule type="expression" dxfId="255" priority="176">
      <formula>AND(I167&gt;=1,K167="")</formula>
    </cfRule>
  </conditionalFormatting>
  <conditionalFormatting sqref="K169:K170">
    <cfRule type="expression" dxfId="254" priority="171">
      <formula>AND(I169&gt;=1,K169="")</formula>
    </cfRule>
  </conditionalFormatting>
  <conditionalFormatting sqref="K171:K172">
    <cfRule type="expression" dxfId="253" priority="166">
      <formula>AND(I171&gt;=1,K171="")</formula>
    </cfRule>
  </conditionalFormatting>
  <conditionalFormatting sqref="K173:K174">
    <cfRule type="expression" dxfId="252" priority="161">
      <formula>AND(I173&gt;=1,K173="")</formula>
    </cfRule>
  </conditionalFormatting>
  <conditionalFormatting sqref="K175:K176">
    <cfRule type="expression" dxfId="251" priority="156">
      <formula>AND(I175&gt;=1,K175="")</formula>
    </cfRule>
  </conditionalFormatting>
  <conditionalFormatting sqref="K177:K178">
    <cfRule type="expression" dxfId="250" priority="151">
      <formula>AND(I177&gt;=1,K177="")</formula>
    </cfRule>
  </conditionalFormatting>
  <conditionalFormatting sqref="K179:K180">
    <cfRule type="expression" dxfId="249" priority="146">
      <formula>AND(I179&gt;=1,K179="")</formula>
    </cfRule>
  </conditionalFormatting>
  <conditionalFormatting sqref="K181:K182">
    <cfRule type="expression" dxfId="248" priority="141">
      <formula>AND(I181&gt;=1,K181="")</formula>
    </cfRule>
  </conditionalFormatting>
  <conditionalFormatting sqref="K183:K184">
    <cfRule type="expression" dxfId="247" priority="136">
      <formula>AND(I183&gt;=1,K183="")</formula>
    </cfRule>
  </conditionalFormatting>
  <conditionalFormatting sqref="K185:K186">
    <cfRule type="expression" dxfId="246" priority="131">
      <formula>AND(I185&gt;=1,K185="")</formula>
    </cfRule>
  </conditionalFormatting>
  <conditionalFormatting sqref="K187:K188">
    <cfRule type="expression" dxfId="245" priority="126">
      <formula>AND(I187&gt;=1,K187="")</formula>
    </cfRule>
  </conditionalFormatting>
  <conditionalFormatting sqref="K189:K190">
    <cfRule type="expression" dxfId="244" priority="121">
      <formula>AND(I189&gt;=1,K189="")</formula>
    </cfRule>
  </conditionalFormatting>
  <conditionalFormatting sqref="K191:K192">
    <cfRule type="expression" dxfId="243" priority="116">
      <formula>AND(I191&gt;=1,K191="")</formula>
    </cfRule>
  </conditionalFormatting>
  <conditionalFormatting sqref="K193:K194">
    <cfRule type="expression" dxfId="242" priority="111">
      <formula>AND(I193&gt;=1,K193="")</formula>
    </cfRule>
  </conditionalFormatting>
  <conditionalFormatting sqref="K195:K196">
    <cfRule type="expression" dxfId="241" priority="106">
      <formula>AND(I195&gt;=1,K195="")</formula>
    </cfRule>
  </conditionalFormatting>
  <conditionalFormatting sqref="K197:K198">
    <cfRule type="expression" dxfId="240" priority="101">
      <formula>AND(I197&gt;=1,K197="")</formula>
    </cfRule>
  </conditionalFormatting>
  <conditionalFormatting sqref="K199:K200">
    <cfRule type="expression" dxfId="239" priority="86">
      <formula>AND(I199&gt;=1,K199="")</formula>
    </cfRule>
  </conditionalFormatting>
  <conditionalFormatting sqref="K201:K202">
    <cfRule type="expression" dxfId="238" priority="81">
      <formula>AND(I201&gt;=1,K201="")</formula>
    </cfRule>
  </conditionalFormatting>
  <conditionalFormatting sqref="K203:K204">
    <cfRule type="expression" dxfId="237" priority="76">
      <formula>AND(I203&gt;=1,K203="")</formula>
    </cfRule>
  </conditionalFormatting>
  <conditionalFormatting sqref="K4:L4">
    <cfRule type="expression" dxfId="236" priority="8">
      <formula>$K3="1組あたり"</formula>
    </cfRule>
  </conditionalFormatting>
  <conditionalFormatting sqref="K6:L6">
    <cfRule type="expression" dxfId="235" priority="580">
      <formula>$K5="1組あたり"</formula>
    </cfRule>
  </conditionalFormatting>
  <conditionalFormatting sqref="K8:L8">
    <cfRule type="expression" dxfId="234" priority="573">
      <formula>$K7="1組あたり"</formula>
    </cfRule>
  </conditionalFormatting>
  <conditionalFormatting sqref="K10:L10">
    <cfRule type="expression" dxfId="233" priority="568">
      <formula>$K9="1組あたり"</formula>
    </cfRule>
  </conditionalFormatting>
  <conditionalFormatting sqref="K12:L12">
    <cfRule type="expression" dxfId="232" priority="563">
      <formula>$K11="1組あたり"</formula>
    </cfRule>
  </conditionalFormatting>
  <conditionalFormatting sqref="K14:L14">
    <cfRule type="expression" dxfId="231" priority="558">
      <formula>$K13="1組あたり"</formula>
    </cfRule>
  </conditionalFormatting>
  <conditionalFormatting sqref="K16:L16">
    <cfRule type="expression" dxfId="230" priority="553">
      <formula>$K15="1組あたり"</formula>
    </cfRule>
  </conditionalFormatting>
  <conditionalFormatting sqref="K18:L18">
    <cfRule type="expression" dxfId="229" priority="548">
      <formula>$K17="1組あたり"</formula>
    </cfRule>
  </conditionalFormatting>
  <conditionalFormatting sqref="K20:L20">
    <cfRule type="expression" dxfId="228" priority="543">
      <formula>$K19="1組あたり"</formula>
    </cfRule>
  </conditionalFormatting>
  <conditionalFormatting sqref="K22:L22">
    <cfRule type="expression" dxfId="227" priority="538">
      <formula>$K21="1組あたり"</formula>
    </cfRule>
  </conditionalFormatting>
  <conditionalFormatting sqref="K24:L24">
    <cfRule type="expression" dxfId="226" priority="533">
      <formula>$K23="1組あたり"</formula>
    </cfRule>
  </conditionalFormatting>
  <conditionalFormatting sqref="K26:L26">
    <cfRule type="expression" dxfId="225" priority="528">
      <formula>$K25="1組あたり"</formula>
    </cfRule>
  </conditionalFormatting>
  <conditionalFormatting sqref="K28:L28">
    <cfRule type="expression" dxfId="224" priority="523">
      <formula>$K27="1組あたり"</formula>
    </cfRule>
  </conditionalFormatting>
  <conditionalFormatting sqref="K30:L30">
    <cfRule type="expression" dxfId="223" priority="518">
      <formula>$K29="1組あたり"</formula>
    </cfRule>
  </conditionalFormatting>
  <conditionalFormatting sqref="K32:L32">
    <cfRule type="expression" dxfId="222" priority="513">
      <formula>$K31="1組あたり"</formula>
    </cfRule>
  </conditionalFormatting>
  <conditionalFormatting sqref="K34:L34">
    <cfRule type="expression" dxfId="221" priority="508">
      <formula>$K33="1組あたり"</formula>
    </cfRule>
  </conditionalFormatting>
  <conditionalFormatting sqref="K36:L36">
    <cfRule type="expression" dxfId="220" priority="503">
      <formula>$K35="1組あたり"</formula>
    </cfRule>
  </conditionalFormatting>
  <conditionalFormatting sqref="K38:L38">
    <cfRule type="expression" dxfId="219" priority="498">
      <formula>$K37="1組あたり"</formula>
    </cfRule>
  </conditionalFormatting>
  <conditionalFormatting sqref="K40:L40">
    <cfRule type="expression" dxfId="218" priority="493">
      <formula>$K39="1組あたり"</formula>
    </cfRule>
  </conditionalFormatting>
  <conditionalFormatting sqref="K42:L42">
    <cfRule type="expression" dxfId="217" priority="488">
      <formula>$K41="1組あたり"</formula>
    </cfRule>
  </conditionalFormatting>
  <conditionalFormatting sqref="K44:L44">
    <cfRule type="expression" dxfId="216" priority="483">
      <formula>$K43="1組あたり"</formula>
    </cfRule>
  </conditionalFormatting>
  <conditionalFormatting sqref="K46:L46">
    <cfRule type="expression" dxfId="215" priority="478">
      <formula>$K45="1組あたり"</formula>
    </cfRule>
  </conditionalFormatting>
  <conditionalFormatting sqref="K48:L48">
    <cfRule type="expression" dxfId="214" priority="473">
      <formula>$K47="1組あたり"</formula>
    </cfRule>
  </conditionalFormatting>
  <conditionalFormatting sqref="K50:L50">
    <cfRule type="expression" dxfId="213" priority="468">
      <formula>$K49="1組あたり"</formula>
    </cfRule>
  </conditionalFormatting>
  <conditionalFormatting sqref="K52:L52">
    <cfRule type="expression" dxfId="212" priority="463">
      <formula>$K51="1組あたり"</formula>
    </cfRule>
  </conditionalFormatting>
  <conditionalFormatting sqref="K54:L54">
    <cfRule type="expression" dxfId="211" priority="458">
      <formula>$K53="1組あたり"</formula>
    </cfRule>
  </conditionalFormatting>
  <conditionalFormatting sqref="K56:L56">
    <cfRule type="expression" dxfId="210" priority="453">
      <formula>$K55="1組あたり"</formula>
    </cfRule>
  </conditionalFormatting>
  <conditionalFormatting sqref="K58:L58">
    <cfRule type="expression" dxfId="209" priority="448">
      <formula>$K57="1組あたり"</formula>
    </cfRule>
  </conditionalFormatting>
  <conditionalFormatting sqref="K60:L60">
    <cfRule type="expression" dxfId="208" priority="443">
      <formula>$K59="1組あたり"</formula>
    </cfRule>
  </conditionalFormatting>
  <conditionalFormatting sqref="K62:L62">
    <cfRule type="expression" dxfId="207" priority="438">
      <formula>$K61="1組あたり"</formula>
    </cfRule>
  </conditionalFormatting>
  <conditionalFormatting sqref="K64:L64">
    <cfRule type="expression" dxfId="206" priority="433">
      <formula>$K63="1組あたり"</formula>
    </cfRule>
  </conditionalFormatting>
  <conditionalFormatting sqref="K66:L66">
    <cfRule type="expression" dxfId="205" priority="428">
      <formula>$K65="1組あたり"</formula>
    </cfRule>
  </conditionalFormatting>
  <conditionalFormatting sqref="K68:L68">
    <cfRule type="expression" dxfId="204" priority="423">
      <formula>$K67="1組あたり"</formula>
    </cfRule>
  </conditionalFormatting>
  <conditionalFormatting sqref="K70:L70">
    <cfRule type="expression" dxfId="203" priority="418">
      <formula>$K69="1組あたり"</formula>
    </cfRule>
  </conditionalFormatting>
  <conditionalFormatting sqref="K72:L72">
    <cfRule type="expression" dxfId="202" priority="413">
      <formula>$K71="1組あたり"</formula>
    </cfRule>
  </conditionalFormatting>
  <conditionalFormatting sqref="K74:L74">
    <cfRule type="expression" dxfId="201" priority="408">
      <formula>$K73="1組あたり"</formula>
    </cfRule>
  </conditionalFormatting>
  <conditionalFormatting sqref="K76:L76">
    <cfRule type="expression" dxfId="200" priority="403">
      <formula>$K75="1組あたり"</formula>
    </cfRule>
  </conditionalFormatting>
  <conditionalFormatting sqref="K78:L78">
    <cfRule type="expression" dxfId="199" priority="398">
      <formula>$K77="1組あたり"</formula>
    </cfRule>
  </conditionalFormatting>
  <conditionalFormatting sqref="K80:L80">
    <cfRule type="expression" dxfId="198" priority="393">
      <formula>$K79="1組あたり"</formula>
    </cfRule>
  </conditionalFormatting>
  <conditionalFormatting sqref="K82:L82">
    <cfRule type="expression" dxfId="197" priority="388">
      <formula>$K81="1組あたり"</formula>
    </cfRule>
  </conditionalFormatting>
  <conditionalFormatting sqref="K84:L84">
    <cfRule type="expression" dxfId="196" priority="383">
      <formula>$K83="1組あたり"</formula>
    </cfRule>
  </conditionalFormatting>
  <conditionalFormatting sqref="K86:L86">
    <cfRule type="expression" dxfId="195" priority="378">
      <formula>$K85="1組あたり"</formula>
    </cfRule>
  </conditionalFormatting>
  <conditionalFormatting sqref="K88:L88">
    <cfRule type="expression" dxfId="194" priority="373">
      <formula>$K87="1組あたり"</formula>
    </cfRule>
  </conditionalFormatting>
  <conditionalFormatting sqref="K90:L90">
    <cfRule type="expression" dxfId="193" priority="368">
      <formula>$K89="1組あたり"</formula>
    </cfRule>
  </conditionalFormatting>
  <conditionalFormatting sqref="K92:L92">
    <cfRule type="expression" dxfId="192" priority="363">
      <formula>$K91="1組あたり"</formula>
    </cfRule>
  </conditionalFormatting>
  <conditionalFormatting sqref="K94:L94">
    <cfRule type="expression" dxfId="191" priority="358">
      <formula>$K93="1組あたり"</formula>
    </cfRule>
  </conditionalFormatting>
  <conditionalFormatting sqref="K96:L96">
    <cfRule type="expression" dxfId="190" priority="353">
      <formula>$K95="1組あたり"</formula>
    </cfRule>
  </conditionalFormatting>
  <conditionalFormatting sqref="K98:L98">
    <cfRule type="expression" dxfId="189" priority="348">
      <formula>$K97="1組あたり"</formula>
    </cfRule>
  </conditionalFormatting>
  <conditionalFormatting sqref="K100:L100">
    <cfRule type="expression" dxfId="188" priority="343">
      <formula>$K99="1組あたり"</formula>
    </cfRule>
  </conditionalFormatting>
  <conditionalFormatting sqref="K102:L102">
    <cfRule type="expression" dxfId="187" priority="338">
      <formula>$K101="1組あたり"</formula>
    </cfRule>
  </conditionalFormatting>
  <conditionalFormatting sqref="K104:L104">
    <cfRule type="expression" dxfId="186" priority="333">
      <formula>$K103="1組あたり"</formula>
    </cfRule>
  </conditionalFormatting>
  <conditionalFormatting sqref="K106:L106">
    <cfRule type="expression" dxfId="185" priority="328">
      <formula>$K105="1組あたり"</formula>
    </cfRule>
  </conditionalFormatting>
  <conditionalFormatting sqref="K108:L108">
    <cfRule type="expression" dxfId="184" priority="323">
      <formula>$K107="1組あたり"</formula>
    </cfRule>
  </conditionalFormatting>
  <conditionalFormatting sqref="K110:L110">
    <cfRule type="expression" dxfId="183" priority="318">
      <formula>$K109="1組あたり"</formula>
    </cfRule>
  </conditionalFormatting>
  <conditionalFormatting sqref="K112:L112">
    <cfRule type="expression" dxfId="182" priority="313">
      <formula>$K111="1組あたり"</formula>
    </cfRule>
  </conditionalFormatting>
  <conditionalFormatting sqref="K114:L114">
    <cfRule type="expression" dxfId="181" priority="308">
      <formula>$K113="1組あたり"</formula>
    </cfRule>
  </conditionalFormatting>
  <conditionalFormatting sqref="K116:L116">
    <cfRule type="expression" dxfId="180" priority="303">
      <formula>$K115="1組あたり"</formula>
    </cfRule>
  </conditionalFormatting>
  <conditionalFormatting sqref="K118:L118">
    <cfRule type="expression" dxfId="179" priority="298">
      <formula>$K117="1組あたり"</formula>
    </cfRule>
  </conditionalFormatting>
  <conditionalFormatting sqref="K120:L120">
    <cfRule type="expression" dxfId="178" priority="293">
      <formula>$K119="1組あたり"</formula>
    </cfRule>
  </conditionalFormatting>
  <conditionalFormatting sqref="K122:L122">
    <cfRule type="expression" dxfId="177" priority="288">
      <formula>$K121="1組あたり"</formula>
    </cfRule>
  </conditionalFormatting>
  <conditionalFormatting sqref="K124:L124">
    <cfRule type="expression" dxfId="176" priority="283">
      <formula>$K123="1組あたり"</formula>
    </cfRule>
  </conditionalFormatting>
  <conditionalFormatting sqref="K126:L126">
    <cfRule type="expression" dxfId="175" priority="278">
      <formula>$K125="1組あたり"</formula>
    </cfRule>
  </conditionalFormatting>
  <conditionalFormatting sqref="K128:L128">
    <cfRule type="expression" dxfId="174" priority="273">
      <formula>$K127="1組あたり"</formula>
    </cfRule>
  </conditionalFormatting>
  <conditionalFormatting sqref="K130:L130">
    <cfRule type="expression" dxfId="173" priority="268">
      <formula>$K129="1組あたり"</formula>
    </cfRule>
  </conditionalFormatting>
  <conditionalFormatting sqref="K132:L132">
    <cfRule type="expression" dxfId="172" priority="263">
      <formula>$K131="1組あたり"</formula>
    </cfRule>
  </conditionalFormatting>
  <conditionalFormatting sqref="K134:L134">
    <cfRule type="expression" dxfId="171" priority="258">
      <formula>$K133="1組あたり"</formula>
    </cfRule>
  </conditionalFormatting>
  <conditionalFormatting sqref="K136:L136">
    <cfRule type="expression" dxfId="170" priority="253">
      <formula>$K135="1組あたり"</formula>
    </cfRule>
  </conditionalFormatting>
  <conditionalFormatting sqref="K138:L138">
    <cfRule type="expression" dxfId="169" priority="248">
      <formula>$K137="1組あたり"</formula>
    </cfRule>
  </conditionalFormatting>
  <conditionalFormatting sqref="K140:L140">
    <cfRule type="expression" dxfId="168" priority="243">
      <formula>$K139="1組あたり"</formula>
    </cfRule>
  </conditionalFormatting>
  <conditionalFormatting sqref="K142:L142">
    <cfRule type="expression" dxfId="167" priority="238">
      <formula>$K141="1組あたり"</formula>
    </cfRule>
  </conditionalFormatting>
  <conditionalFormatting sqref="K144:L144">
    <cfRule type="expression" dxfId="166" priority="233">
      <formula>$K143="1組あたり"</formula>
    </cfRule>
  </conditionalFormatting>
  <conditionalFormatting sqref="K146:L146">
    <cfRule type="expression" dxfId="165" priority="228">
      <formula>$K145="1組あたり"</formula>
    </cfRule>
  </conditionalFormatting>
  <conditionalFormatting sqref="K148:L148">
    <cfRule type="expression" dxfId="164" priority="223">
      <formula>$K147="1組あたり"</formula>
    </cfRule>
  </conditionalFormatting>
  <conditionalFormatting sqref="K150:L150">
    <cfRule type="expression" dxfId="163" priority="218">
      <formula>$K149="1組あたり"</formula>
    </cfRule>
  </conditionalFormatting>
  <conditionalFormatting sqref="K152:L152">
    <cfRule type="expression" dxfId="162" priority="213">
      <formula>$K151="1組あたり"</formula>
    </cfRule>
  </conditionalFormatting>
  <conditionalFormatting sqref="K154:L154">
    <cfRule type="expression" dxfId="161" priority="208">
      <formula>$K153="1組あたり"</formula>
    </cfRule>
  </conditionalFormatting>
  <conditionalFormatting sqref="K156:L156">
    <cfRule type="expression" dxfId="160" priority="203">
      <formula>$K155="1組あたり"</formula>
    </cfRule>
  </conditionalFormatting>
  <conditionalFormatting sqref="K158:L158">
    <cfRule type="expression" dxfId="159" priority="198">
      <formula>$K157="1組あたり"</formula>
    </cfRule>
  </conditionalFormatting>
  <conditionalFormatting sqref="K160:L160">
    <cfRule type="expression" dxfId="158" priority="193">
      <formula>$K159="1組あたり"</formula>
    </cfRule>
  </conditionalFormatting>
  <conditionalFormatting sqref="K162:L162">
    <cfRule type="expression" dxfId="157" priority="188">
      <formula>$K161="1組あたり"</formula>
    </cfRule>
  </conditionalFormatting>
  <conditionalFormatting sqref="K164:L164">
    <cfRule type="expression" dxfId="156" priority="183">
      <formula>$K163="1組あたり"</formula>
    </cfRule>
  </conditionalFormatting>
  <conditionalFormatting sqref="K166:L166">
    <cfRule type="expression" dxfId="155" priority="178">
      <formula>$K165="1組あたり"</formula>
    </cfRule>
  </conditionalFormatting>
  <conditionalFormatting sqref="K168:L168">
    <cfRule type="expression" dxfId="154" priority="173">
      <formula>$K167="1組あたり"</formula>
    </cfRule>
  </conditionalFormatting>
  <conditionalFormatting sqref="K170:L170">
    <cfRule type="expression" dxfId="153" priority="168">
      <formula>$K169="1組あたり"</formula>
    </cfRule>
  </conditionalFormatting>
  <conditionalFormatting sqref="K172:L172">
    <cfRule type="expression" dxfId="152" priority="163">
      <formula>$K171="1組あたり"</formula>
    </cfRule>
  </conditionalFormatting>
  <conditionalFormatting sqref="K174:L174">
    <cfRule type="expression" dxfId="151" priority="158">
      <formula>$K173="1組あたり"</formula>
    </cfRule>
  </conditionalFormatting>
  <conditionalFormatting sqref="K176:L176">
    <cfRule type="expression" dxfId="150" priority="153">
      <formula>$K175="1組あたり"</formula>
    </cfRule>
  </conditionalFormatting>
  <conditionalFormatting sqref="K178:L178">
    <cfRule type="expression" dxfId="149" priority="148">
      <formula>$K177="1組あたり"</formula>
    </cfRule>
  </conditionalFormatting>
  <conditionalFormatting sqref="K180:L180">
    <cfRule type="expression" dxfId="148" priority="143">
      <formula>$K179="1組あたり"</formula>
    </cfRule>
  </conditionalFormatting>
  <conditionalFormatting sqref="K182:L182">
    <cfRule type="expression" dxfId="147" priority="138">
      <formula>$K181="1組あたり"</formula>
    </cfRule>
  </conditionalFormatting>
  <conditionalFormatting sqref="K184:L184">
    <cfRule type="expression" dxfId="146" priority="133">
      <formula>$K183="1組あたり"</formula>
    </cfRule>
  </conditionalFormatting>
  <conditionalFormatting sqref="K186:L186">
    <cfRule type="expression" dxfId="145" priority="128">
      <formula>$K185="1組あたり"</formula>
    </cfRule>
  </conditionalFormatting>
  <conditionalFormatting sqref="K188:L188">
    <cfRule type="expression" dxfId="144" priority="123">
      <formula>$K187="1組あたり"</formula>
    </cfRule>
  </conditionalFormatting>
  <conditionalFormatting sqref="K190:L190">
    <cfRule type="expression" dxfId="143" priority="118">
      <formula>$K189="1組あたり"</formula>
    </cfRule>
  </conditionalFormatting>
  <conditionalFormatting sqref="K192:L192">
    <cfRule type="expression" dxfId="142" priority="113">
      <formula>$K191="1組あたり"</formula>
    </cfRule>
  </conditionalFormatting>
  <conditionalFormatting sqref="K194:L194">
    <cfRule type="expression" dxfId="141" priority="108">
      <formula>$K193="1組あたり"</formula>
    </cfRule>
  </conditionalFormatting>
  <conditionalFormatting sqref="K196:L196">
    <cfRule type="expression" dxfId="140" priority="103">
      <formula>$K195="1組あたり"</formula>
    </cfRule>
  </conditionalFormatting>
  <conditionalFormatting sqref="K198:L198">
    <cfRule type="expression" dxfId="139" priority="98">
      <formula>$K197="1組あたり"</formula>
    </cfRule>
  </conditionalFormatting>
  <conditionalFormatting sqref="K200:L200">
    <cfRule type="expression" dxfId="138" priority="83">
      <formula>$K199="1組あたり"</formula>
    </cfRule>
  </conditionalFormatting>
  <conditionalFormatting sqref="K202:L202">
    <cfRule type="expression" dxfId="137" priority="78">
      <formula>$K201="1組あたり"</formula>
    </cfRule>
  </conditionalFormatting>
  <conditionalFormatting sqref="K204:L204">
    <cfRule type="expression" dxfId="136" priority="73">
      <formula>$K203="1組あたり"</formula>
    </cfRule>
  </conditionalFormatting>
  <conditionalFormatting sqref="L3:L4">
    <cfRule type="expression" dxfId="135" priority="6">
      <formula>AND(K3&lt;&gt;"",L3="")</formula>
    </cfRule>
  </conditionalFormatting>
  <conditionalFormatting sqref="L5:L6">
    <cfRule type="expression" dxfId="134" priority="581">
      <formula>AND(K5&lt;&gt;"",L5="")</formula>
    </cfRule>
  </conditionalFormatting>
  <conditionalFormatting sqref="L7:L8">
    <cfRule type="expression" dxfId="133" priority="574">
      <formula>AND(K7&lt;&gt;"",L7="")</formula>
    </cfRule>
  </conditionalFormatting>
  <conditionalFormatting sqref="L9:L10">
    <cfRule type="expression" dxfId="132" priority="569">
      <formula>AND(K9&lt;&gt;"",L9="")</formula>
    </cfRule>
  </conditionalFormatting>
  <conditionalFormatting sqref="L11:L12">
    <cfRule type="expression" dxfId="131" priority="564">
      <formula>AND(K11&lt;&gt;"",L11="")</formula>
    </cfRule>
  </conditionalFormatting>
  <conditionalFormatting sqref="L13:L14">
    <cfRule type="expression" dxfId="130" priority="559">
      <formula>AND(K13&lt;&gt;"",L13="")</formula>
    </cfRule>
  </conditionalFormatting>
  <conditionalFormatting sqref="L15:L16">
    <cfRule type="expression" dxfId="129" priority="554">
      <formula>AND(K15&lt;&gt;"",L15="")</formula>
    </cfRule>
  </conditionalFormatting>
  <conditionalFormatting sqref="L17:L18">
    <cfRule type="expression" dxfId="128" priority="549">
      <formula>AND(K17&lt;&gt;"",L17="")</formula>
    </cfRule>
  </conditionalFormatting>
  <conditionalFormatting sqref="L19:L20">
    <cfRule type="expression" dxfId="127" priority="544">
      <formula>AND(K19&lt;&gt;"",L19="")</formula>
    </cfRule>
  </conditionalFormatting>
  <conditionalFormatting sqref="L21:L22">
    <cfRule type="expression" dxfId="126" priority="539">
      <formula>AND(K21&lt;&gt;"",L21="")</formula>
    </cfRule>
  </conditionalFormatting>
  <conditionalFormatting sqref="L23:L24">
    <cfRule type="expression" dxfId="125" priority="534">
      <formula>AND(K23&lt;&gt;"",L23="")</formula>
    </cfRule>
  </conditionalFormatting>
  <conditionalFormatting sqref="L25:L26">
    <cfRule type="expression" dxfId="124" priority="529">
      <formula>AND(K25&lt;&gt;"",L25="")</formula>
    </cfRule>
  </conditionalFormatting>
  <conditionalFormatting sqref="L27:L28">
    <cfRule type="expression" dxfId="123" priority="524">
      <formula>AND(K27&lt;&gt;"",L27="")</formula>
    </cfRule>
  </conditionalFormatting>
  <conditionalFormatting sqref="L29:L30">
    <cfRule type="expression" dxfId="122" priority="519">
      <formula>AND(K29&lt;&gt;"",L29="")</formula>
    </cfRule>
  </conditionalFormatting>
  <conditionalFormatting sqref="L31:L32">
    <cfRule type="expression" dxfId="121" priority="514">
      <formula>AND(K31&lt;&gt;"",L31="")</formula>
    </cfRule>
  </conditionalFormatting>
  <conditionalFormatting sqref="L33:L34">
    <cfRule type="expression" dxfId="120" priority="509">
      <formula>AND(K33&lt;&gt;"",L33="")</formula>
    </cfRule>
  </conditionalFormatting>
  <conditionalFormatting sqref="L35:L36">
    <cfRule type="expression" dxfId="119" priority="504">
      <formula>AND(K35&lt;&gt;"",L35="")</formula>
    </cfRule>
  </conditionalFormatting>
  <conditionalFormatting sqref="L37:L38">
    <cfRule type="expression" dxfId="118" priority="499">
      <formula>AND(K37&lt;&gt;"",L37="")</formula>
    </cfRule>
  </conditionalFormatting>
  <conditionalFormatting sqref="L39:L40">
    <cfRule type="expression" dxfId="117" priority="494">
      <formula>AND(K39&lt;&gt;"",L39="")</formula>
    </cfRule>
  </conditionalFormatting>
  <conditionalFormatting sqref="L41:L42">
    <cfRule type="expression" dxfId="116" priority="489">
      <formula>AND(K41&lt;&gt;"",L41="")</formula>
    </cfRule>
  </conditionalFormatting>
  <conditionalFormatting sqref="L43:L44">
    <cfRule type="expression" dxfId="115" priority="484">
      <formula>AND(K43&lt;&gt;"",L43="")</formula>
    </cfRule>
  </conditionalFormatting>
  <conditionalFormatting sqref="L45:L46">
    <cfRule type="expression" dxfId="114" priority="479">
      <formula>AND(K45&lt;&gt;"",L45="")</formula>
    </cfRule>
  </conditionalFormatting>
  <conditionalFormatting sqref="L47:L48">
    <cfRule type="expression" dxfId="113" priority="474">
      <formula>AND(K47&lt;&gt;"",L47="")</formula>
    </cfRule>
  </conditionalFormatting>
  <conditionalFormatting sqref="L49:L50">
    <cfRule type="expression" dxfId="112" priority="469">
      <formula>AND(K49&lt;&gt;"",L49="")</formula>
    </cfRule>
  </conditionalFormatting>
  <conditionalFormatting sqref="L51:L52">
    <cfRule type="expression" dxfId="111" priority="464">
      <formula>AND(K51&lt;&gt;"",L51="")</formula>
    </cfRule>
  </conditionalFormatting>
  <conditionalFormatting sqref="L53:L54">
    <cfRule type="expression" dxfId="110" priority="459">
      <formula>AND(K53&lt;&gt;"",L53="")</formula>
    </cfRule>
  </conditionalFormatting>
  <conditionalFormatting sqref="L55:L56">
    <cfRule type="expression" dxfId="109" priority="454">
      <formula>AND(K55&lt;&gt;"",L55="")</formula>
    </cfRule>
  </conditionalFormatting>
  <conditionalFormatting sqref="L57:L58">
    <cfRule type="expression" dxfId="108" priority="449">
      <formula>AND(K57&lt;&gt;"",L57="")</formula>
    </cfRule>
  </conditionalFormatting>
  <conditionalFormatting sqref="L59:L60">
    <cfRule type="expression" dxfId="107" priority="444">
      <formula>AND(K59&lt;&gt;"",L59="")</formula>
    </cfRule>
  </conditionalFormatting>
  <conditionalFormatting sqref="L61:L62">
    <cfRule type="expression" dxfId="106" priority="439">
      <formula>AND(K61&lt;&gt;"",L61="")</formula>
    </cfRule>
  </conditionalFormatting>
  <conditionalFormatting sqref="L63:L64">
    <cfRule type="expression" dxfId="105" priority="434">
      <formula>AND(K63&lt;&gt;"",L63="")</formula>
    </cfRule>
  </conditionalFormatting>
  <conditionalFormatting sqref="L65:L66">
    <cfRule type="expression" dxfId="104" priority="429">
      <formula>AND(K65&lt;&gt;"",L65="")</formula>
    </cfRule>
  </conditionalFormatting>
  <conditionalFormatting sqref="L67:L68">
    <cfRule type="expression" dxfId="103" priority="424">
      <formula>AND(K67&lt;&gt;"",L67="")</formula>
    </cfRule>
  </conditionalFormatting>
  <conditionalFormatting sqref="L69:L70">
    <cfRule type="expression" dxfId="102" priority="419">
      <formula>AND(K69&lt;&gt;"",L69="")</formula>
    </cfRule>
  </conditionalFormatting>
  <conditionalFormatting sqref="L71:L72">
    <cfRule type="expression" dxfId="101" priority="414">
      <formula>AND(K71&lt;&gt;"",L71="")</formula>
    </cfRule>
  </conditionalFormatting>
  <conditionalFormatting sqref="L73:L74">
    <cfRule type="expression" dxfId="100" priority="409">
      <formula>AND(K73&lt;&gt;"",L73="")</formula>
    </cfRule>
  </conditionalFormatting>
  <conditionalFormatting sqref="L75:L76">
    <cfRule type="expression" dxfId="99" priority="404">
      <formula>AND(K75&lt;&gt;"",L75="")</formula>
    </cfRule>
  </conditionalFormatting>
  <conditionalFormatting sqref="L77:L78">
    <cfRule type="expression" dxfId="98" priority="399">
      <formula>AND(K77&lt;&gt;"",L77="")</formula>
    </cfRule>
  </conditionalFormatting>
  <conditionalFormatting sqref="L79:L80">
    <cfRule type="expression" dxfId="97" priority="394">
      <formula>AND(K79&lt;&gt;"",L79="")</formula>
    </cfRule>
  </conditionalFormatting>
  <conditionalFormatting sqref="L81:L82">
    <cfRule type="expression" dxfId="96" priority="389">
      <formula>AND(K81&lt;&gt;"",L81="")</formula>
    </cfRule>
  </conditionalFormatting>
  <conditionalFormatting sqref="L83:L84">
    <cfRule type="expression" dxfId="95" priority="384">
      <formula>AND(K83&lt;&gt;"",L83="")</formula>
    </cfRule>
  </conditionalFormatting>
  <conditionalFormatting sqref="L85:L86">
    <cfRule type="expression" dxfId="94" priority="379">
      <formula>AND(K85&lt;&gt;"",L85="")</formula>
    </cfRule>
  </conditionalFormatting>
  <conditionalFormatting sqref="L87:L88">
    <cfRule type="expression" dxfId="93" priority="374">
      <formula>AND(K87&lt;&gt;"",L87="")</formula>
    </cfRule>
  </conditionalFormatting>
  <conditionalFormatting sqref="L89:L90">
    <cfRule type="expression" dxfId="92" priority="369">
      <formula>AND(K89&lt;&gt;"",L89="")</formula>
    </cfRule>
  </conditionalFormatting>
  <conditionalFormatting sqref="L91:L92">
    <cfRule type="expression" dxfId="91" priority="364">
      <formula>AND(K91&lt;&gt;"",L91="")</formula>
    </cfRule>
  </conditionalFormatting>
  <conditionalFormatting sqref="L93:L94">
    <cfRule type="expression" dxfId="90" priority="359">
      <formula>AND(K93&lt;&gt;"",L93="")</formula>
    </cfRule>
  </conditionalFormatting>
  <conditionalFormatting sqref="L95:L96">
    <cfRule type="expression" dxfId="89" priority="354">
      <formula>AND(K95&lt;&gt;"",L95="")</formula>
    </cfRule>
  </conditionalFormatting>
  <conditionalFormatting sqref="L97:L98">
    <cfRule type="expression" dxfId="88" priority="349">
      <formula>AND(K97&lt;&gt;"",L97="")</formula>
    </cfRule>
  </conditionalFormatting>
  <conditionalFormatting sqref="L99:L100">
    <cfRule type="expression" dxfId="87" priority="344">
      <formula>AND(K99&lt;&gt;"",L99="")</formula>
    </cfRule>
  </conditionalFormatting>
  <conditionalFormatting sqref="L101:L102">
    <cfRule type="expression" dxfId="86" priority="339">
      <formula>AND(K101&lt;&gt;"",L101="")</formula>
    </cfRule>
  </conditionalFormatting>
  <conditionalFormatting sqref="L103:L104">
    <cfRule type="expression" dxfId="85" priority="334">
      <formula>AND(K103&lt;&gt;"",L103="")</formula>
    </cfRule>
  </conditionalFormatting>
  <conditionalFormatting sqref="L105:L106">
    <cfRule type="expression" dxfId="84" priority="329">
      <formula>AND(K105&lt;&gt;"",L105="")</formula>
    </cfRule>
  </conditionalFormatting>
  <conditionalFormatting sqref="L107:L108">
    <cfRule type="expression" dxfId="83" priority="324">
      <formula>AND(K107&lt;&gt;"",L107="")</formula>
    </cfRule>
  </conditionalFormatting>
  <conditionalFormatting sqref="L109:L110">
    <cfRule type="expression" dxfId="82" priority="319">
      <formula>AND(K109&lt;&gt;"",L109="")</formula>
    </cfRule>
  </conditionalFormatting>
  <conditionalFormatting sqref="L111:L112">
    <cfRule type="expression" dxfId="81" priority="314">
      <formula>AND(K111&lt;&gt;"",L111="")</formula>
    </cfRule>
  </conditionalFormatting>
  <conditionalFormatting sqref="L113:L114">
    <cfRule type="expression" dxfId="80" priority="309">
      <formula>AND(K113&lt;&gt;"",L113="")</formula>
    </cfRule>
  </conditionalFormatting>
  <conditionalFormatting sqref="L115:L116">
    <cfRule type="expression" dxfId="79" priority="304">
      <formula>AND(K115&lt;&gt;"",L115="")</formula>
    </cfRule>
  </conditionalFormatting>
  <conditionalFormatting sqref="L117:L118">
    <cfRule type="expression" dxfId="78" priority="299">
      <formula>AND(K117&lt;&gt;"",L117="")</formula>
    </cfRule>
  </conditionalFormatting>
  <conditionalFormatting sqref="L119:L120">
    <cfRule type="expression" dxfId="77" priority="294">
      <formula>AND(K119&lt;&gt;"",L119="")</formula>
    </cfRule>
  </conditionalFormatting>
  <conditionalFormatting sqref="L121:L122">
    <cfRule type="expression" dxfId="76" priority="289">
      <formula>AND(K121&lt;&gt;"",L121="")</formula>
    </cfRule>
  </conditionalFormatting>
  <conditionalFormatting sqref="L123:L124">
    <cfRule type="expression" dxfId="75" priority="284">
      <formula>AND(K123&lt;&gt;"",L123="")</formula>
    </cfRule>
  </conditionalFormatting>
  <conditionalFormatting sqref="L125:L126">
    <cfRule type="expression" dxfId="74" priority="279">
      <formula>AND(K125&lt;&gt;"",L125="")</formula>
    </cfRule>
  </conditionalFormatting>
  <conditionalFormatting sqref="L127:L128">
    <cfRule type="expression" dxfId="73" priority="274">
      <formula>AND(K127&lt;&gt;"",L127="")</formula>
    </cfRule>
  </conditionalFormatting>
  <conditionalFormatting sqref="L129:L130">
    <cfRule type="expression" dxfId="72" priority="269">
      <formula>AND(K129&lt;&gt;"",L129="")</formula>
    </cfRule>
  </conditionalFormatting>
  <conditionalFormatting sqref="L131:L132">
    <cfRule type="expression" dxfId="71" priority="264">
      <formula>AND(K131&lt;&gt;"",L131="")</formula>
    </cfRule>
  </conditionalFormatting>
  <conditionalFormatting sqref="L133:L134">
    <cfRule type="expression" dxfId="70" priority="259">
      <formula>AND(K133&lt;&gt;"",L133="")</formula>
    </cfRule>
  </conditionalFormatting>
  <conditionalFormatting sqref="L135:L136">
    <cfRule type="expression" dxfId="69" priority="254">
      <formula>AND(K135&lt;&gt;"",L135="")</formula>
    </cfRule>
  </conditionalFormatting>
  <conditionalFormatting sqref="L137:L138">
    <cfRule type="expression" dxfId="68" priority="249">
      <formula>AND(K137&lt;&gt;"",L137="")</formula>
    </cfRule>
  </conditionalFormatting>
  <conditionalFormatting sqref="L139:L140">
    <cfRule type="expression" dxfId="67" priority="244">
      <formula>AND(K139&lt;&gt;"",L139="")</formula>
    </cfRule>
  </conditionalFormatting>
  <conditionalFormatting sqref="L141:L142">
    <cfRule type="expression" dxfId="66" priority="239">
      <formula>AND(K141&lt;&gt;"",L141="")</formula>
    </cfRule>
  </conditionalFormatting>
  <conditionalFormatting sqref="L143:L144">
    <cfRule type="expression" dxfId="65" priority="234">
      <formula>AND(K143&lt;&gt;"",L143="")</formula>
    </cfRule>
  </conditionalFormatting>
  <conditionalFormatting sqref="L145:L146">
    <cfRule type="expression" dxfId="64" priority="229">
      <formula>AND(K145&lt;&gt;"",L145="")</formula>
    </cfRule>
  </conditionalFormatting>
  <conditionalFormatting sqref="L147:L148">
    <cfRule type="expression" dxfId="63" priority="224">
      <formula>AND(K147&lt;&gt;"",L147="")</formula>
    </cfRule>
  </conditionalFormatting>
  <conditionalFormatting sqref="L149:L150">
    <cfRule type="expression" dxfId="62" priority="219">
      <formula>AND(K149&lt;&gt;"",L149="")</formula>
    </cfRule>
  </conditionalFormatting>
  <conditionalFormatting sqref="L151:L152">
    <cfRule type="expression" dxfId="61" priority="214">
      <formula>AND(K151&lt;&gt;"",L151="")</formula>
    </cfRule>
  </conditionalFormatting>
  <conditionalFormatting sqref="L153:L154">
    <cfRule type="expression" dxfId="60" priority="209">
      <formula>AND(K153&lt;&gt;"",L153="")</formula>
    </cfRule>
  </conditionalFormatting>
  <conditionalFormatting sqref="L155:L156">
    <cfRule type="expression" dxfId="59" priority="204">
      <formula>AND(K155&lt;&gt;"",L155="")</formula>
    </cfRule>
  </conditionalFormatting>
  <conditionalFormatting sqref="L157:L158">
    <cfRule type="expression" dxfId="58" priority="199">
      <formula>AND(K157&lt;&gt;"",L157="")</formula>
    </cfRule>
  </conditionalFormatting>
  <conditionalFormatting sqref="L159:L160">
    <cfRule type="expression" dxfId="57" priority="194">
      <formula>AND(K159&lt;&gt;"",L159="")</formula>
    </cfRule>
  </conditionalFormatting>
  <conditionalFormatting sqref="L161:L162">
    <cfRule type="expression" dxfId="56" priority="189">
      <formula>AND(K161&lt;&gt;"",L161="")</formula>
    </cfRule>
  </conditionalFormatting>
  <conditionalFormatting sqref="L163:L164">
    <cfRule type="expression" dxfId="55" priority="184">
      <formula>AND(K163&lt;&gt;"",L163="")</formula>
    </cfRule>
  </conditionalFormatting>
  <conditionalFormatting sqref="L165:L166">
    <cfRule type="expression" dxfId="54" priority="179">
      <formula>AND(K165&lt;&gt;"",L165="")</formula>
    </cfRule>
  </conditionalFormatting>
  <conditionalFormatting sqref="L167:L168">
    <cfRule type="expression" dxfId="53" priority="174">
      <formula>AND(K167&lt;&gt;"",L167="")</formula>
    </cfRule>
  </conditionalFormatting>
  <conditionalFormatting sqref="L169:L170">
    <cfRule type="expression" dxfId="52" priority="169">
      <formula>AND(K169&lt;&gt;"",L169="")</formula>
    </cfRule>
  </conditionalFormatting>
  <conditionalFormatting sqref="L171:L172">
    <cfRule type="expression" dxfId="51" priority="164">
      <formula>AND(K171&lt;&gt;"",L171="")</formula>
    </cfRule>
  </conditionalFormatting>
  <conditionalFormatting sqref="L173:L174">
    <cfRule type="expression" dxfId="50" priority="159">
      <formula>AND(K173&lt;&gt;"",L173="")</formula>
    </cfRule>
  </conditionalFormatting>
  <conditionalFormatting sqref="L175:L176">
    <cfRule type="expression" dxfId="49" priority="154">
      <formula>AND(K175&lt;&gt;"",L175="")</formula>
    </cfRule>
  </conditionalFormatting>
  <conditionalFormatting sqref="L177:L178">
    <cfRule type="expression" dxfId="48" priority="149">
      <formula>AND(K177&lt;&gt;"",L177="")</formula>
    </cfRule>
  </conditionalFormatting>
  <conditionalFormatting sqref="L179:L180">
    <cfRule type="expression" dxfId="47" priority="144">
      <formula>AND(K179&lt;&gt;"",L179="")</formula>
    </cfRule>
  </conditionalFormatting>
  <conditionalFormatting sqref="L181:L182">
    <cfRule type="expression" dxfId="46" priority="139">
      <formula>AND(K181&lt;&gt;"",L181="")</formula>
    </cfRule>
  </conditionalFormatting>
  <conditionalFormatting sqref="L183:L184">
    <cfRule type="expression" dxfId="45" priority="134">
      <formula>AND(K183&lt;&gt;"",L183="")</formula>
    </cfRule>
  </conditionalFormatting>
  <conditionalFormatting sqref="L185:L186">
    <cfRule type="expression" dxfId="44" priority="129">
      <formula>AND(K185&lt;&gt;"",L185="")</formula>
    </cfRule>
  </conditionalFormatting>
  <conditionalFormatting sqref="L187:L188">
    <cfRule type="expression" dxfId="43" priority="124">
      <formula>AND(K187&lt;&gt;"",L187="")</formula>
    </cfRule>
  </conditionalFormatting>
  <conditionalFormatting sqref="L189:L190">
    <cfRule type="expression" dxfId="42" priority="119">
      <formula>AND(K189&lt;&gt;"",L189="")</formula>
    </cfRule>
  </conditionalFormatting>
  <conditionalFormatting sqref="L191:L192">
    <cfRule type="expression" dxfId="41" priority="114">
      <formula>AND(K191&lt;&gt;"",L191="")</formula>
    </cfRule>
  </conditionalFormatting>
  <conditionalFormatting sqref="L193:L194">
    <cfRule type="expression" dxfId="40" priority="109">
      <formula>AND(K193&lt;&gt;"",L193="")</formula>
    </cfRule>
  </conditionalFormatting>
  <conditionalFormatting sqref="L195:L196">
    <cfRule type="expression" dxfId="39" priority="104">
      <formula>AND(K195&lt;&gt;"",L195="")</formula>
    </cfRule>
  </conditionalFormatting>
  <conditionalFormatting sqref="L197:L198">
    <cfRule type="expression" dxfId="38" priority="99">
      <formula>AND(K197&lt;&gt;"",L197="")</formula>
    </cfRule>
  </conditionalFormatting>
  <conditionalFormatting sqref="L199:L200">
    <cfRule type="expression" dxfId="37" priority="84">
      <formula>AND(K199&lt;&gt;"",L199="")</formula>
    </cfRule>
  </conditionalFormatting>
  <conditionalFormatting sqref="L201:L202">
    <cfRule type="expression" dxfId="36" priority="79">
      <formula>AND(K201&lt;&gt;"",L201="")</formula>
    </cfRule>
  </conditionalFormatting>
  <conditionalFormatting sqref="L203:L204">
    <cfRule type="expression" dxfId="35" priority="74">
      <formula>AND(K203&lt;&gt;"",L203="")</formula>
    </cfRule>
  </conditionalFormatting>
  <conditionalFormatting sqref="AB3:AB14">
    <cfRule type="expression" dxfId="34" priority="72">
      <formula>AND(AA3&lt;&gt;"",AB3="")</formula>
    </cfRule>
  </conditionalFormatting>
  <conditionalFormatting sqref="AB17:AB26">
    <cfRule type="expression" dxfId="33" priority="41">
      <formula>AND(AA17&lt;&gt;"",AB17="")</formula>
    </cfRule>
  </conditionalFormatting>
  <conditionalFormatting sqref="AC3:AC4">
    <cfRule type="expression" dxfId="32" priority="4">
      <formula>AND(AA3&lt;&gt;"",AC3="")</formula>
    </cfRule>
  </conditionalFormatting>
  <conditionalFormatting sqref="AC5:AC6">
    <cfRule type="expression" dxfId="31" priority="65">
      <formula>AND(AA5&gt;=1,AC5="")</formula>
    </cfRule>
  </conditionalFormatting>
  <conditionalFormatting sqref="AC7:AC8">
    <cfRule type="expression" dxfId="30" priority="60">
      <formula>AND(AA7&gt;=1,AC7="")</formula>
    </cfRule>
  </conditionalFormatting>
  <conditionalFormatting sqref="AC9:AC10">
    <cfRule type="expression" dxfId="29" priority="55">
      <formula>AND(AA9&gt;=1,AC9="")</formula>
    </cfRule>
  </conditionalFormatting>
  <conditionalFormatting sqref="AC11:AC12">
    <cfRule type="expression" dxfId="28" priority="50">
      <formula>AND(AA11&gt;=1,AC11="")</formula>
    </cfRule>
  </conditionalFormatting>
  <conditionalFormatting sqref="AC13:AC14">
    <cfRule type="expression" dxfId="27" priority="45">
      <formula>AND(AA13&gt;=1,AC13="")</formula>
    </cfRule>
  </conditionalFormatting>
  <conditionalFormatting sqref="AC17:AC18">
    <cfRule type="expression" dxfId="26" priority="38">
      <formula>AND(AA17&lt;&gt;"",AC17="")</formula>
    </cfRule>
  </conditionalFormatting>
  <conditionalFormatting sqref="AC19:AC20">
    <cfRule type="expression" dxfId="25" priority="34">
      <formula>AND(AA19&gt;=1,AC19="")</formula>
    </cfRule>
  </conditionalFormatting>
  <conditionalFormatting sqref="AC21:AC22">
    <cfRule type="expression" dxfId="24" priority="29">
      <formula>AND(AA21&gt;=1,AC21="")</formula>
    </cfRule>
  </conditionalFormatting>
  <conditionalFormatting sqref="AC23:AC24">
    <cfRule type="expression" dxfId="23" priority="24">
      <formula>AND(AA23&gt;=1,AC23="")</formula>
    </cfRule>
  </conditionalFormatting>
  <conditionalFormatting sqref="AC25:AC26">
    <cfRule type="expression" dxfId="22" priority="19">
      <formula>AND(AA25&gt;=1,AC25="")</formula>
    </cfRule>
  </conditionalFormatting>
  <conditionalFormatting sqref="AC4:AD4">
    <cfRule type="expression" dxfId="21" priority="3">
      <formula>$K3="1組あたり"</formula>
    </cfRule>
  </conditionalFormatting>
  <conditionalFormatting sqref="AC6:AD6">
    <cfRule type="expression" dxfId="20" priority="62">
      <formula>$K5="1組あたり"</formula>
    </cfRule>
  </conditionalFormatting>
  <conditionalFormatting sqref="AC8:AD8">
    <cfRule type="expression" dxfId="19" priority="57">
      <formula>$K7="1組あたり"</formula>
    </cfRule>
  </conditionalFormatting>
  <conditionalFormatting sqref="AC10:AD10">
    <cfRule type="expression" dxfId="18" priority="52">
      <formula>$K9="1組あたり"</formula>
    </cfRule>
  </conditionalFormatting>
  <conditionalFormatting sqref="AC12:AD12">
    <cfRule type="expression" dxfId="17" priority="47">
      <formula>$K11="1組あたり"</formula>
    </cfRule>
  </conditionalFormatting>
  <conditionalFormatting sqref="AC14:AD14">
    <cfRule type="expression" dxfId="16" priority="42">
      <formula>$K13="1組あたり"</formula>
    </cfRule>
  </conditionalFormatting>
  <conditionalFormatting sqref="AC18:AD18">
    <cfRule type="expression" dxfId="15" priority="40">
      <formula>$K17="1組あたり"</formula>
    </cfRule>
  </conditionalFormatting>
  <conditionalFormatting sqref="AC20:AD20">
    <cfRule type="expression" dxfId="14" priority="31">
      <formula>$K19="1組あたり"</formula>
    </cfRule>
  </conditionalFormatting>
  <conditionalFormatting sqref="AC22:AD22">
    <cfRule type="expression" dxfId="13" priority="26">
      <formula>$K21="1組あたり"</formula>
    </cfRule>
  </conditionalFormatting>
  <conditionalFormatting sqref="AC24:AD24">
    <cfRule type="expression" dxfId="12" priority="21">
      <formula>$K23="1組あたり"</formula>
    </cfRule>
  </conditionalFormatting>
  <conditionalFormatting sqref="AC26:AD26">
    <cfRule type="expression" dxfId="11" priority="16">
      <formula>$K25="1組あたり"</formula>
    </cfRule>
  </conditionalFormatting>
  <conditionalFormatting sqref="AD3:AD4">
    <cfRule type="expression" dxfId="10" priority="1">
      <formula>AND(AC3&lt;&gt;"",AD3="")</formula>
    </cfRule>
  </conditionalFormatting>
  <conditionalFormatting sqref="AD5:AD6">
    <cfRule type="expression" dxfId="9" priority="63">
      <formula>AND(AC5&lt;&gt;"",AD5="")</formula>
    </cfRule>
  </conditionalFormatting>
  <conditionalFormatting sqref="AD7:AD8">
    <cfRule type="expression" dxfId="8" priority="58">
      <formula>AND(AC7&lt;&gt;"",AD7="")</formula>
    </cfRule>
  </conditionalFormatting>
  <conditionalFormatting sqref="AD9:AD10">
    <cfRule type="expression" dxfId="7" priority="53">
      <formula>AND(AC9&lt;&gt;"",AD9="")</formula>
    </cfRule>
  </conditionalFormatting>
  <conditionalFormatting sqref="AD11:AD12">
    <cfRule type="expression" dxfId="6" priority="48">
      <formula>AND(AC11&lt;&gt;"",AD11="")</formula>
    </cfRule>
  </conditionalFormatting>
  <conditionalFormatting sqref="AD13:AD14">
    <cfRule type="expression" dxfId="5" priority="43">
      <formula>AND(AC13&lt;&gt;"",AD13="")</formula>
    </cfRule>
  </conditionalFormatting>
  <conditionalFormatting sqref="AD17:AD20">
    <cfRule type="expression" dxfId="4" priority="32">
      <formula>AND(AC17&lt;&gt;"",AD17="")</formula>
    </cfRule>
  </conditionalFormatting>
  <conditionalFormatting sqref="AD21:AD22">
    <cfRule type="expression" dxfId="3" priority="27">
      <formula>AND(AC21&lt;&gt;"",AD21="")</formula>
    </cfRule>
  </conditionalFormatting>
  <conditionalFormatting sqref="AD23:AD24">
    <cfRule type="expression" dxfId="2" priority="22">
      <formula>AND(AC23&lt;&gt;"",AD23="")</formula>
    </cfRule>
  </conditionalFormatting>
  <conditionalFormatting sqref="AD25:AD26">
    <cfRule type="expression" dxfId="1" priority="17">
      <formula>AND(AC25&lt;&gt;"",AD25="")</formula>
    </cfRule>
  </conditionalFormatting>
  <dataValidations xWindow="855" yWindow="815" count="6">
    <dataValidation allowBlank="1" showInputMessage="1" showErrorMessage="1" promptTitle="入力時の注意" prompt="人数の数字のみを入力すること。_x000a_例：３人だった場合は「３」と入力" sqref="I3:I204 N6:P6 N8:P8 N10:P10 N12:P12 N14:P14 N16:P16 N18:P18 N20:P20 N22:P22 N24:P24 N26:P26 N28:P28 N30:P30 N32:P32 N34:P34 N36:P36 N38:P38 N40:P40 N42:P42 N44:P44 N46:P46 N48:P48 N50:P50 N52:P52 N54:P54 N56:P56 N58:P58 N60:P60 N62:P62 N64:P64 N66:P66 N68:P68 N70:P70 N72:P72 N74:P74 N76:P76 N78:P78 N80:P80 N82:P82 N84:P84 N86:P86 N88:P88 N90:P90 N92:P92 N94:P94 N96:P96 N98:P98 N100:P100 N102:P102 N104:P104 N106:P106 N108:P108 N110:P110 N112:P112 N114:P114 N116:P116 N118:P118 N120:P120 N122:P122 N124:P124 N126:P126 N128:P128 N130:P130 N132:P132 N134:P134 N136:P136 N138:P138 N140:P140 N142:P142 N144:P144 N146:P146 N148:P148 N150:P150 N152:P152 N154:P154 N156:P156 N158:P158 N160:P160 N162:P162 N164:P164 N166:P166 N168:P168 N170:P170 N172:P172 N174:P174 N176:P176 N178:P178 N180:P180 N182:P182 N184:P184 N186:P186 N188:P188 N190:P190 N192:P192 N194:P194 N196:P196 N198:P198 N200:P200 N202:P202 N204:P204 AA3:AA14 AF6:AH6 AF8:AH8 AF10:AH10 AF12:AH12 AF14:AH14 AA17:AA26" xr:uid="{DEB8D1C2-3745-40A2-A23A-950D6BC581BA}"/>
    <dataValidation allowBlank="1" showInputMessage="1" showErrorMessage="1" promptTitle="入力時の注意" prompt="入力方法：西暦/月/日_x000a_例：2024/6/3" sqref="B203:D203 B7:D7 B9:D9 B11:D11 B13:D13 B15:D15 B17:D17 B19:D19 B21:D21 B23:D23 B25:D25 B27:D27 B29:D29 B31:D31 B33:D33 B35:D35 B37:D37 B39:D39 B41:D41 B43:D43 B45:D45 B47:D47 B49:D49 B51:D51 B53:D53 B55:D55 B57:D57 B59:D59 B61:D61 B63:D63 B65:D65 B67:D67 B69:D69 B71:D71 B73:D73 B75:D75 B77:D77 B79:D79 B81:D81 B83:D83 B85:D85 B87:D87 B89:D89 B91:D91 B93:D93 B95:D95 B97:D97 B99:D99 B101:D101 B103:D103 B105:D105 B107:D107 B109:D109 B111:D111 B113:D113 B115:D115 B117:D117 B119:D119 B121:D121 B123:D123 B125:D125 B127:D127 B129:D129 B131:D131 B133:D133 B135:D135 B137:D137 B139:D139 B141:D141 B143:D143 B145:D145 B147:D147 B149:D149 B151:D151 B153:D153 B155:D155 B157:D157 B159:D159 B161:D161 B163:D163 B165:D165 B167:D167 B169:D169 B171:D171 B173:D173 B175:D175 B177:D177 B179:D179 B181:D181 B183:D183 B185:D185 B187:D187 B189:D189 B191:D191 B193:D193 B195:D195 B197:D197 B199:D199 B201:D201 B5:D5 T7:V7 T9:V9 T11:V11 T13:V13 T5:V5" xr:uid="{0191315D-AAD6-42D9-B7C6-EB0296DCC07F}"/>
    <dataValidation allowBlank="1" showInputMessage="1" showErrorMessage="1" promptTitle="入力時の注意" prompt="入力方法：時間:分　例：14:00" sqref="D204 B202 B204 D200 D202 B198 B200 D196 D198 B194 B196 D192 D194 B190 B192 D188 D190 B186 B188 D184 D186 B182 B184 D180 D182 B178 B180 D176 D178 B174 B176 D172 D174 B170 B172 D168 D170 B166 B168 D164 D166 B162 B164 D160 D162 B158 B160 D156 D158 B154 B156 D152 D154 B150 B152 D148 D150 B146 B148 D144 D146 B142 B144 D140 D142 B138 B140 D136 D138 B134 B136 D132 D134 B130 B132 D128 D130 B126 B128 D124 D126 B122 B124 D120 D122 B118 B120 D116 D118 B114 B116 D112 D114 B110 B112 D108 D110 B106 B108 D104 D106 B102 B104 D100 D102 B98 B100 D96 D98 B94 B96 D92 D94 B90 B92 D88 D90 B86 B88 D84 D86 B82 B84 D80 D82 B78 B80 D76 D78 B74 B76 D72 D74 B70 B72 D68 D70 B66 B68 D64 D66 B62 B64 D60 D62 B58 B60 D56 D58 B54 B56 D52 D54 B50 B52 D48 D50 B46 B48 D44 D46 B42 B44 D40 D42 B38 B40 D36 D38 B34 B36 D32 D34 B30 B32 D28 D30 B26 B28 D24 D26 B22 B24 D20 D22 B18 B20 D16 D18 B14 B16 D12 D14 B10 B12 D8 D10 B6 B8 D6 T14 V12 V14 T10 T12 V8 V10 T6 T8 V6" xr:uid="{E075BC4E-B96F-4245-9B1C-7CB148BCF3CF}"/>
    <dataValidation allowBlank="1" showInputMessage="1" showErrorMessage="1" promptTitle="入力時の注意" prompt="金額の数字のみを入力すること。_x000a_例：300円だった場合は「300」と入力" sqref="AD17:AD26 L5:L204 AD5:AD14" xr:uid="{2CC1EEB2-2597-43E5-9475-45DF33F57C28}"/>
    <dataValidation type="list" allowBlank="1" showInputMessage="1" showErrorMessage="1" sqref="K202 K148 K170 AC26 K16 K164 K10 K6 K8 K12 K14 K18 K20 K22 K126 K120 K116 K142 K82 K104 K76 K38 K60 K32 K28 K72 K54 K50 K52 K56 K58 K62 K74 K78 K80 K84 K86 K88 K90 K92 K98 K94 K96 K100 K102 K106 K108 K110 K112 K138 K140 K144 K146 K150 K160 K152 K154 K156 K158 K24 K162 K166 K168 K30 K172 K174 K176 K178 K180 K26 K34 K36 K40 K42 K44 K46 K48 K64 K66 K68 K70 K114 K118 K122 K124 K128 K130 K132 K134 K136 K192 K186 K182 K184 K188 K190 K194 K196 K198 K200 K204 AC22 AC10 AC6 AC8 AC12 AC14 AC18 AC24 AC20" xr:uid="{6153CBC8-8220-4DEF-BB88-E5083B57CB2F}">
      <formula1>"子ども1人あたり"</formula1>
    </dataValidation>
    <dataValidation type="list" allowBlank="1" showInputMessage="1" showErrorMessage="1" sqref="K147 K37 AC25 K15 K169 K9 K5 K7 K11 K13 K17 K19 K21 K125 K119 K141 K137 K103 K81 K97 K75 K31 K27 K59 K53 K49 K51 K55 K57 K71 K73 K77 K79 K83 K85 K87 K61 K29 K201 K93 K95 K99 K101 K105 K107 K109 K111 K139 K143 K145 K113 K163 K149 K151 K153 K155 K157 K159 K115 K161 K165 K33 K167 K171 K173 K175 K177 K23 K35 K39 K41 K43 K45 K47 K63 K65 K67 K179 K25 K69 K89 K117 K121 K91 K123 K127 K129 K131 K133 K135 K191 K185 K181 K183 K187 K189 K193 K195 K197 K199 K203 AC21 AC9 AC5 AC7 AC11 AC13 AC17 AC23 AC19" xr:uid="{08C1D64D-3A1B-4D0A-8599-1A85037F1D08}">
      <formula1>"1組あたり,大人1人あたり"</formula1>
    </dataValidation>
  </dataValidations>
  <pageMargins left="0.23622047244094491" right="0.23622047244094491" top="0.55118110236220474" bottom="0.55118110236220474" header="0.31496062992125984" footer="0.31496062992125984"/>
  <pageSetup paperSize="9" scale="76" fitToHeight="0" orientation="landscape" horizontalDpi="300" verticalDpi="300" r:id="rId1"/>
  <rowBreaks count="4" manualBreakCount="4">
    <brk id="46" max="16" man="1"/>
    <brk id="92" max="16" man="1"/>
    <brk id="138" max="16" man="1"/>
    <brk id="184" max="16" man="1"/>
  </rowBreaks>
  <ignoredErrors>
    <ignoredError sqref="M5" formula="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BFE9-0DFC-4BFA-832F-2FA822691190}">
  <sheetPr>
    <pageSetUpPr fitToPage="1"/>
  </sheetPr>
  <dimension ref="A1:G663"/>
  <sheetViews>
    <sheetView view="pageBreakPreview" zoomScaleNormal="100" zoomScaleSheetLayoutView="100" workbookViewId="0">
      <selection activeCell="E16" sqref="E16"/>
    </sheetView>
  </sheetViews>
  <sheetFormatPr defaultRowHeight="13.5"/>
  <cols>
    <col min="1" max="1" width="10.625" customWidth="1"/>
    <col min="2" max="2" width="52.125" customWidth="1"/>
    <col min="3" max="3" width="40.75" customWidth="1"/>
    <col min="6" max="6" width="34" customWidth="1"/>
    <col min="7" max="7" width="14.5" customWidth="1"/>
  </cols>
  <sheetData>
    <row r="1" spans="1:7" s="181" customFormat="1" ht="39" customHeight="1">
      <c r="A1" s="734" t="s">
        <v>250</v>
      </c>
      <c r="B1" s="734"/>
      <c r="C1" s="734"/>
    </row>
    <row r="2" spans="1:7" s="181" customFormat="1" ht="41.1" customHeight="1">
      <c r="A2" s="735" t="s">
        <v>255</v>
      </c>
      <c r="B2" s="735"/>
      <c r="C2" s="735"/>
    </row>
    <row r="3" spans="1:7" s="181" customFormat="1" ht="26.1" customHeight="1">
      <c r="A3" s="170" t="s">
        <v>251</v>
      </c>
      <c r="B3" s="732"/>
      <c r="C3" s="732"/>
      <c r="E3" s="170" t="s">
        <v>251</v>
      </c>
      <c r="F3" s="736" t="s">
        <v>283</v>
      </c>
      <c r="G3" s="736"/>
    </row>
    <row r="4" spans="1:7" s="181" customFormat="1" ht="26.1" customHeight="1">
      <c r="A4" s="170" t="s">
        <v>256</v>
      </c>
      <c r="B4" s="733"/>
      <c r="C4" s="733"/>
      <c r="E4" s="170" t="s">
        <v>256</v>
      </c>
      <c r="F4" s="737">
        <v>46186</v>
      </c>
      <c r="G4" s="737"/>
    </row>
    <row r="5" spans="1:7" s="181" customFormat="1" ht="26.1" customHeight="1">
      <c r="A5" s="731" t="s">
        <v>308</v>
      </c>
      <c r="B5" s="731"/>
      <c r="C5" s="731"/>
      <c r="D5" s="334"/>
      <c r="E5" s="731" t="s">
        <v>257</v>
      </c>
      <c r="F5" s="731"/>
      <c r="G5" s="731"/>
    </row>
    <row r="6" spans="1:7" s="335" customFormat="1" ht="26.1" customHeight="1" thickBot="1">
      <c r="A6" s="333" t="s">
        <v>306</v>
      </c>
      <c r="B6" s="730"/>
      <c r="C6" s="730"/>
      <c r="E6" s="333" t="s">
        <v>306</v>
      </c>
      <c r="F6" s="336" t="s">
        <v>307</v>
      </c>
      <c r="G6" s="124"/>
    </row>
    <row r="7" spans="1:7" ht="20.100000000000001" customHeight="1">
      <c r="A7" s="278" t="s">
        <v>252</v>
      </c>
      <c r="B7" s="279" t="s">
        <v>254</v>
      </c>
      <c r="C7" s="280" t="s">
        <v>253</v>
      </c>
      <c r="E7" s="278" t="s">
        <v>252</v>
      </c>
      <c r="F7" s="279" t="s">
        <v>254</v>
      </c>
      <c r="G7" s="280" t="s">
        <v>253</v>
      </c>
    </row>
    <row r="8" spans="1:7" ht="20.100000000000001" customHeight="1">
      <c r="A8" s="281"/>
      <c r="B8" s="283"/>
      <c r="C8" s="180"/>
      <c r="E8" s="311">
        <v>0.375</v>
      </c>
      <c r="F8" s="312" t="s">
        <v>277</v>
      </c>
      <c r="G8" s="180"/>
    </row>
    <row r="9" spans="1:7" ht="20.100000000000001" customHeight="1">
      <c r="A9" s="281"/>
      <c r="B9" s="283"/>
      <c r="C9" s="180"/>
      <c r="E9" s="311">
        <v>0.39583333333333331</v>
      </c>
      <c r="F9" s="312" t="s">
        <v>258</v>
      </c>
      <c r="G9" s="180"/>
    </row>
    <row r="10" spans="1:7" ht="20.100000000000001" customHeight="1">
      <c r="A10" s="281"/>
      <c r="B10" s="283"/>
      <c r="C10" s="180"/>
      <c r="E10" s="311">
        <v>0.40625</v>
      </c>
      <c r="F10" s="312" t="s">
        <v>278</v>
      </c>
      <c r="G10" s="180"/>
    </row>
    <row r="11" spans="1:7" ht="20.100000000000001" customHeight="1">
      <c r="A11" s="281"/>
      <c r="B11" s="283"/>
      <c r="C11" s="180"/>
      <c r="E11" s="311">
        <v>0.41666666666666669</v>
      </c>
      <c r="F11" s="313" t="s">
        <v>279</v>
      </c>
      <c r="G11" s="180"/>
    </row>
    <row r="12" spans="1:7" ht="20.100000000000001" customHeight="1">
      <c r="A12" s="281"/>
      <c r="B12" s="283"/>
      <c r="C12" s="180"/>
      <c r="E12" s="311">
        <v>0.5</v>
      </c>
      <c r="F12" s="312" t="s">
        <v>280</v>
      </c>
      <c r="G12" s="180"/>
    </row>
    <row r="13" spans="1:7" ht="20.100000000000001" customHeight="1">
      <c r="A13" s="281"/>
      <c r="B13" s="283"/>
      <c r="C13" s="180"/>
      <c r="E13" s="311"/>
      <c r="F13" s="312" t="s">
        <v>281</v>
      </c>
      <c r="G13" s="180"/>
    </row>
    <row r="14" spans="1:7" ht="20.100000000000001" customHeight="1" thickBot="1">
      <c r="A14" s="282"/>
      <c r="B14" s="284"/>
      <c r="C14" s="285"/>
      <c r="E14" s="314">
        <v>0.54166666666666663</v>
      </c>
      <c r="F14" s="315" t="s">
        <v>282</v>
      </c>
      <c r="G14" s="285"/>
    </row>
    <row r="15" spans="1:7" ht="20.100000000000001" customHeight="1"/>
    <row r="16" spans="1:7" ht="20.100000000000001" customHeight="1">
      <c r="A16" s="170" t="s">
        <v>251</v>
      </c>
      <c r="B16" s="732"/>
      <c r="C16" s="732"/>
    </row>
    <row r="17" spans="1:3" ht="20.100000000000001" customHeight="1">
      <c r="A17" s="170" t="s">
        <v>256</v>
      </c>
      <c r="B17" s="733"/>
      <c r="C17" s="733"/>
    </row>
    <row r="18" spans="1:3" ht="20.100000000000001" customHeight="1">
      <c r="A18" s="731" t="s">
        <v>308</v>
      </c>
      <c r="B18" s="731"/>
      <c r="C18" s="731"/>
    </row>
    <row r="19" spans="1:3" s="335" customFormat="1" ht="20.100000000000001" customHeight="1" thickBot="1">
      <c r="A19" s="333" t="s">
        <v>306</v>
      </c>
      <c r="B19" s="730"/>
      <c r="C19" s="730"/>
    </row>
    <row r="20" spans="1:3" ht="20.100000000000001" customHeight="1">
      <c r="A20" s="278" t="s">
        <v>252</v>
      </c>
      <c r="B20" s="279" t="s">
        <v>254</v>
      </c>
      <c r="C20" s="280" t="s">
        <v>253</v>
      </c>
    </row>
    <row r="21" spans="1:3" ht="20.100000000000001" customHeight="1">
      <c r="A21" s="281"/>
      <c r="B21" s="283"/>
      <c r="C21" s="180"/>
    </row>
    <row r="22" spans="1:3" ht="20.100000000000001" customHeight="1">
      <c r="A22" s="281"/>
      <c r="B22" s="283"/>
      <c r="C22" s="180"/>
    </row>
    <row r="23" spans="1:3" ht="20.100000000000001" customHeight="1">
      <c r="A23" s="281"/>
      <c r="B23" s="283"/>
      <c r="C23" s="180"/>
    </row>
    <row r="24" spans="1:3" ht="20.100000000000001" customHeight="1">
      <c r="A24" s="281"/>
      <c r="B24" s="283"/>
      <c r="C24" s="180"/>
    </row>
    <row r="25" spans="1:3" ht="20.100000000000001" customHeight="1">
      <c r="A25" s="281"/>
      <c r="B25" s="283"/>
      <c r="C25" s="180"/>
    </row>
    <row r="26" spans="1:3" ht="20.100000000000001" customHeight="1">
      <c r="A26" s="281"/>
      <c r="B26" s="283"/>
      <c r="C26" s="180"/>
    </row>
    <row r="27" spans="1:3" ht="20.100000000000001" customHeight="1" thickBot="1">
      <c r="A27" s="282"/>
      <c r="B27" s="284"/>
      <c r="C27" s="285"/>
    </row>
    <row r="28" spans="1:3" ht="20.100000000000001" customHeight="1"/>
    <row r="29" spans="1:3" ht="20.100000000000001" customHeight="1">
      <c r="A29" s="170" t="s">
        <v>251</v>
      </c>
      <c r="B29" s="732"/>
      <c r="C29" s="732"/>
    </row>
    <row r="30" spans="1:3" ht="20.100000000000001" customHeight="1">
      <c r="A30" s="170" t="s">
        <v>256</v>
      </c>
      <c r="B30" s="733"/>
      <c r="C30" s="733"/>
    </row>
    <row r="31" spans="1:3" ht="20.100000000000001" customHeight="1">
      <c r="A31" s="731" t="s">
        <v>308</v>
      </c>
      <c r="B31" s="731"/>
      <c r="C31" s="731"/>
    </row>
    <row r="32" spans="1:3" s="335" customFormat="1" ht="20.100000000000001" customHeight="1" thickBot="1">
      <c r="A32" s="333" t="s">
        <v>306</v>
      </c>
      <c r="B32" s="730"/>
      <c r="C32" s="730"/>
    </row>
    <row r="33" spans="1:3" ht="20.100000000000001" customHeight="1">
      <c r="A33" s="278" t="s">
        <v>252</v>
      </c>
      <c r="B33" s="279" t="s">
        <v>254</v>
      </c>
      <c r="C33" s="280" t="s">
        <v>253</v>
      </c>
    </row>
    <row r="34" spans="1:3" ht="20.100000000000001" customHeight="1">
      <c r="A34" s="281"/>
      <c r="B34" s="283"/>
      <c r="C34" s="180"/>
    </row>
    <row r="35" spans="1:3" ht="20.100000000000001" customHeight="1">
      <c r="A35" s="281"/>
      <c r="B35" s="283"/>
      <c r="C35" s="180"/>
    </row>
    <row r="36" spans="1:3" ht="20.100000000000001" customHeight="1">
      <c r="A36" s="281"/>
      <c r="B36" s="283"/>
      <c r="C36" s="180"/>
    </row>
    <row r="37" spans="1:3" ht="20.100000000000001" customHeight="1">
      <c r="A37" s="281"/>
      <c r="B37" s="283"/>
      <c r="C37" s="180"/>
    </row>
    <row r="38" spans="1:3" ht="20.100000000000001" customHeight="1">
      <c r="A38" s="281"/>
      <c r="B38" s="283"/>
      <c r="C38" s="180"/>
    </row>
    <row r="39" spans="1:3" ht="20.100000000000001" customHeight="1">
      <c r="A39" s="281"/>
      <c r="B39" s="283"/>
      <c r="C39" s="180"/>
    </row>
    <row r="40" spans="1:3" ht="20.100000000000001" customHeight="1" thickBot="1">
      <c r="A40" s="282"/>
      <c r="B40" s="284"/>
      <c r="C40" s="285"/>
    </row>
    <row r="41" spans="1:3" ht="20.100000000000001" customHeight="1"/>
    <row r="42" spans="1:3" ht="20.100000000000001" customHeight="1">
      <c r="A42" s="170" t="s">
        <v>251</v>
      </c>
      <c r="B42" s="732"/>
      <c r="C42" s="732"/>
    </row>
    <row r="43" spans="1:3" ht="20.100000000000001" customHeight="1">
      <c r="A43" s="170" t="s">
        <v>256</v>
      </c>
      <c r="B43" s="733"/>
      <c r="C43" s="733"/>
    </row>
    <row r="44" spans="1:3" ht="20.100000000000001" customHeight="1">
      <c r="A44" s="731" t="s">
        <v>308</v>
      </c>
      <c r="B44" s="731"/>
      <c r="C44" s="731"/>
    </row>
    <row r="45" spans="1:3" s="335" customFormat="1" ht="20.100000000000001" customHeight="1" thickBot="1">
      <c r="A45" s="333" t="s">
        <v>306</v>
      </c>
      <c r="B45" s="730"/>
      <c r="C45" s="730"/>
    </row>
    <row r="46" spans="1:3" ht="20.100000000000001" customHeight="1">
      <c r="A46" s="278" t="s">
        <v>252</v>
      </c>
      <c r="B46" s="279" t="s">
        <v>254</v>
      </c>
      <c r="C46" s="280" t="s">
        <v>253</v>
      </c>
    </row>
    <row r="47" spans="1:3" ht="20.100000000000001" customHeight="1">
      <c r="A47" s="281"/>
      <c r="B47" s="283"/>
      <c r="C47" s="180"/>
    </row>
    <row r="48" spans="1:3" ht="20.100000000000001" customHeight="1">
      <c r="A48" s="281"/>
      <c r="B48" s="283"/>
      <c r="C48" s="180"/>
    </row>
    <row r="49" spans="1:3" ht="20.100000000000001" customHeight="1">
      <c r="A49" s="281"/>
      <c r="B49" s="283"/>
      <c r="C49" s="180"/>
    </row>
    <row r="50" spans="1:3" ht="20.100000000000001" customHeight="1">
      <c r="A50" s="281"/>
      <c r="B50" s="283"/>
      <c r="C50" s="180"/>
    </row>
    <row r="51" spans="1:3" ht="20.100000000000001" customHeight="1">
      <c r="A51" s="281"/>
      <c r="B51" s="283"/>
      <c r="C51" s="180"/>
    </row>
    <row r="52" spans="1:3" ht="20.100000000000001" customHeight="1">
      <c r="A52" s="281"/>
      <c r="B52" s="283"/>
      <c r="C52" s="180"/>
    </row>
    <row r="53" spans="1:3" ht="20.100000000000001" customHeight="1" thickBot="1">
      <c r="A53" s="282"/>
      <c r="B53" s="284"/>
      <c r="C53" s="285"/>
    </row>
    <row r="54" spans="1:3" ht="20.100000000000001" customHeight="1"/>
    <row r="55" spans="1:3" ht="20.100000000000001" customHeight="1">
      <c r="A55" s="170" t="s">
        <v>251</v>
      </c>
      <c r="B55" s="732"/>
      <c r="C55" s="732"/>
    </row>
    <row r="56" spans="1:3" ht="20.100000000000001" customHeight="1">
      <c r="A56" s="170" t="s">
        <v>256</v>
      </c>
      <c r="B56" s="733"/>
      <c r="C56" s="733"/>
    </row>
    <row r="57" spans="1:3" ht="20.100000000000001" customHeight="1">
      <c r="A57" s="731" t="s">
        <v>308</v>
      </c>
      <c r="B57" s="731"/>
      <c r="C57" s="731"/>
    </row>
    <row r="58" spans="1:3" s="335" customFormat="1" ht="20.100000000000001" customHeight="1" thickBot="1">
      <c r="A58" s="333" t="s">
        <v>306</v>
      </c>
      <c r="B58" s="730"/>
      <c r="C58" s="730"/>
    </row>
    <row r="59" spans="1:3" ht="20.100000000000001" customHeight="1">
      <c r="A59" s="278" t="s">
        <v>252</v>
      </c>
      <c r="B59" s="279" t="s">
        <v>254</v>
      </c>
      <c r="C59" s="280" t="s">
        <v>253</v>
      </c>
    </row>
    <row r="60" spans="1:3" ht="20.100000000000001" customHeight="1">
      <c r="A60" s="281"/>
      <c r="B60" s="283"/>
      <c r="C60" s="180"/>
    </row>
    <row r="61" spans="1:3" ht="20.100000000000001" customHeight="1">
      <c r="A61" s="281"/>
      <c r="B61" s="283"/>
      <c r="C61" s="180"/>
    </row>
    <row r="62" spans="1:3" ht="20.100000000000001" customHeight="1">
      <c r="A62" s="281"/>
      <c r="B62" s="283"/>
      <c r="C62" s="180"/>
    </row>
    <row r="63" spans="1:3" ht="20.100000000000001" customHeight="1">
      <c r="A63" s="281"/>
      <c r="B63" s="283"/>
      <c r="C63" s="180"/>
    </row>
    <row r="64" spans="1:3" ht="20.100000000000001" customHeight="1">
      <c r="A64" s="281"/>
      <c r="B64" s="283"/>
      <c r="C64" s="180"/>
    </row>
    <row r="65" spans="1:3" ht="20.100000000000001" customHeight="1">
      <c r="A65" s="281"/>
      <c r="B65" s="283"/>
      <c r="C65" s="180"/>
    </row>
    <row r="66" spans="1:3" ht="20.100000000000001" customHeight="1" thickBot="1">
      <c r="A66" s="282"/>
      <c r="B66" s="284"/>
      <c r="C66" s="285"/>
    </row>
    <row r="67" spans="1:3" ht="20.100000000000001" customHeight="1"/>
    <row r="68" spans="1:3" ht="20.100000000000001" customHeight="1">
      <c r="A68" s="170" t="s">
        <v>251</v>
      </c>
      <c r="B68" s="732"/>
      <c r="C68" s="732"/>
    </row>
    <row r="69" spans="1:3" ht="20.100000000000001" customHeight="1">
      <c r="A69" s="170" t="s">
        <v>256</v>
      </c>
      <c r="B69" s="733"/>
      <c r="C69" s="733"/>
    </row>
    <row r="70" spans="1:3" ht="20.100000000000001" customHeight="1">
      <c r="A70" s="731" t="s">
        <v>308</v>
      </c>
      <c r="B70" s="731"/>
      <c r="C70" s="731"/>
    </row>
    <row r="71" spans="1:3" s="335" customFormat="1" ht="20.100000000000001" customHeight="1" thickBot="1">
      <c r="A71" s="333" t="s">
        <v>306</v>
      </c>
      <c r="B71" s="730"/>
      <c r="C71" s="730"/>
    </row>
    <row r="72" spans="1:3" ht="20.100000000000001" customHeight="1">
      <c r="A72" s="278" t="s">
        <v>252</v>
      </c>
      <c r="B72" s="279" t="s">
        <v>254</v>
      </c>
      <c r="C72" s="280" t="s">
        <v>253</v>
      </c>
    </row>
    <row r="73" spans="1:3" ht="20.100000000000001" customHeight="1">
      <c r="A73" s="281"/>
      <c r="B73" s="283"/>
      <c r="C73" s="180"/>
    </row>
    <row r="74" spans="1:3" ht="20.100000000000001" customHeight="1">
      <c r="A74" s="281"/>
      <c r="B74" s="283"/>
      <c r="C74" s="180"/>
    </row>
    <row r="75" spans="1:3" ht="20.100000000000001" customHeight="1">
      <c r="A75" s="281"/>
      <c r="B75" s="283"/>
      <c r="C75" s="180"/>
    </row>
    <row r="76" spans="1:3" ht="20.100000000000001" customHeight="1">
      <c r="A76" s="281"/>
      <c r="B76" s="283"/>
      <c r="C76" s="180"/>
    </row>
    <row r="77" spans="1:3" ht="20.100000000000001" customHeight="1">
      <c r="A77" s="281"/>
      <c r="B77" s="283"/>
      <c r="C77" s="180"/>
    </row>
    <row r="78" spans="1:3" ht="20.100000000000001" customHeight="1">
      <c r="A78" s="281"/>
      <c r="B78" s="283"/>
      <c r="C78" s="180"/>
    </row>
    <row r="79" spans="1:3" ht="20.100000000000001" customHeight="1" thickBot="1">
      <c r="A79" s="282"/>
      <c r="B79" s="284"/>
      <c r="C79" s="285"/>
    </row>
    <row r="80" spans="1:3" ht="20.100000000000001" customHeight="1"/>
    <row r="81" spans="1:3" ht="20.100000000000001" customHeight="1">
      <c r="A81" s="170" t="s">
        <v>251</v>
      </c>
      <c r="B81" s="732"/>
      <c r="C81" s="732"/>
    </row>
    <row r="82" spans="1:3" ht="20.100000000000001" customHeight="1">
      <c r="A82" s="170" t="s">
        <v>256</v>
      </c>
      <c r="B82" s="733"/>
      <c r="C82" s="733"/>
    </row>
    <row r="83" spans="1:3" ht="20.100000000000001" customHeight="1">
      <c r="A83" s="731" t="s">
        <v>308</v>
      </c>
      <c r="B83" s="731"/>
      <c r="C83" s="731"/>
    </row>
    <row r="84" spans="1:3" s="335" customFormat="1" ht="20.100000000000001" customHeight="1" thickBot="1">
      <c r="A84" s="333" t="s">
        <v>306</v>
      </c>
      <c r="B84" s="730"/>
      <c r="C84" s="730"/>
    </row>
    <row r="85" spans="1:3" ht="20.100000000000001" customHeight="1">
      <c r="A85" s="278" t="s">
        <v>252</v>
      </c>
      <c r="B85" s="279" t="s">
        <v>254</v>
      </c>
      <c r="C85" s="280" t="s">
        <v>253</v>
      </c>
    </row>
    <row r="86" spans="1:3" ht="20.100000000000001" customHeight="1">
      <c r="A86" s="281"/>
      <c r="B86" s="283"/>
      <c r="C86" s="180"/>
    </row>
    <row r="87" spans="1:3" ht="20.100000000000001" customHeight="1">
      <c r="A87" s="281"/>
      <c r="B87" s="283"/>
      <c r="C87" s="180"/>
    </row>
    <row r="88" spans="1:3" ht="20.100000000000001" customHeight="1">
      <c r="A88" s="281"/>
      <c r="B88" s="283"/>
      <c r="C88" s="180"/>
    </row>
    <row r="89" spans="1:3" ht="20.100000000000001" customHeight="1">
      <c r="A89" s="281"/>
      <c r="B89" s="283"/>
      <c r="C89" s="180"/>
    </row>
    <row r="90" spans="1:3" ht="20.100000000000001" customHeight="1">
      <c r="A90" s="281"/>
      <c r="B90" s="283"/>
      <c r="C90" s="180"/>
    </row>
    <row r="91" spans="1:3" ht="20.100000000000001" customHeight="1">
      <c r="A91" s="281"/>
      <c r="B91" s="283"/>
      <c r="C91" s="180"/>
    </row>
    <row r="92" spans="1:3" ht="20.100000000000001" customHeight="1" thickBot="1">
      <c r="A92" s="282"/>
      <c r="B92" s="284"/>
      <c r="C92" s="285"/>
    </row>
    <row r="93" spans="1:3" ht="20.100000000000001" customHeight="1"/>
    <row r="94" spans="1:3" ht="20.100000000000001" customHeight="1">
      <c r="A94" s="170" t="s">
        <v>251</v>
      </c>
      <c r="B94" s="732"/>
      <c r="C94" s="732"/>
    </row>
    <row r="95" spans="1:3" ht="20.100000000000001" customHeight="1">
      <c r="A95" s="170" t="s">
        <v>256</v>
      </c>
      <c r="B95" s="733"/>
      <c r="C95" s="733"/>
    </row>
    <row r="96" spans="1:3" ht="20.100000000000001" customHeight="1">
      <c r="A96" s="731" t="s">
        <v>308</v>
      </c>
      <c r="B96" s="731"/>
      <c r="C96" s="731"/>
    </row>
    <row r="97" spans="1:3" s="335" customFormat="1" ht="20.100000000000001" customHeight="1" thickBot="1">
      <c r="A97" s="333" t="s">
        <v>306</v>
      </c>
      <c r="B97" s="730"/>
      <c r="C97" s="730"/>
    </row>
    <row r="98" spans="1:3" ht="20.100000000000001" customHeight="1">
      <c r="A98" s="278" t="s">
        <v>252</v>
      </c>
      <c r="B98" s="279" t="s">
        <v>254</v>
      </c>
      <c r="C98" s="280" t="s">
        <v>253</v>
      </c>
    </row>
    <row r="99" spans="1:3" ht="20.100000000000001" customHeight="1">
      <c r="A99" s="281"/>
      <c r="B99" s="283"/>
      <c r="C99" s="180"/>
    </row>
    <row r="100" spans="1:3" ht="20.100000000000001" customHeight="1">
      <c r="A100" s="281"/>
      <c r="B100" s="283"/>
      <c r="C100" s="180"/>
    </row>
    <row r="101" spans="1:3" ht="20.100000000000001" customHeight="1">
      <c r="A101" s="281"/>
      <c r="B101" s="283"/>
      <c r="C101" s="180"/>
    </row>
    <row r="102" spans="1:3" ht="20.100000000000001" customHeight="1">
      <c r="A102" s="281"/>
      <c r="B102" s="283"/>
      <c r="C102" s="180"/>
    </row>
    <row r="103" spans="1:3" ht="20.100000000000001" customHeight="1">
      <c r="A103" s="281"/>
      <c r="B103" s="283"/>
      <c r="C103" s="180"/>
    </row>
    <row r="104" spans="1:3" ht="20.100000000000001" customHeight="1">
      <c r="A104" s="281"/>
      <c r="B104" s="283"/>
      <c r="C104" s="180"/>
    </row>
    <row r="105" spans="1:3" ht="20.100000000000001" customHeight="1" thickBot="1">
      <c r="A105" s="282"/>
      <c r="B105" s="284"/>
      <c r="C105" s="285"/>
    </row>
    <row r="106" spans="1:3" ht="20.100000000000001" customHeight="1"/>
    <row r="107" spans="1:3" ht="20.100000000000001" customHeight="1">
      <c r="A107" s="170" t="s">
        <v>251</v>
      </c>
      <c r="B107" s="732"/>
      <c r="C107" s="732"/>
    </row>
    <row r="108" spans="1:3" ht="20.100000000000001" customHeight="1">
      <c r="A108" s="170" t="s">
        <v>256</v>
      </c>
      <c r="B108" s="733"/>
      <c r="C108" s="733"/>
    </row>
    <row r="109" spans="1:3" ht="20.100000000000001" customHeight="1">
      <c r="A109" s="731" t="s">
        <v>308</v>
      </c>
      <c r="B109" s="731"/>
      <c r="C109" s="731"/>
    </row>
    <row r="110" spans="1:3" s="335" customFormat="1" ht="20.100000000000001" customHeight="1" thickBot="1">
      <c r="A110" s="333" t="s">
        <v>306</v>
      </c>
      <c r="B110" s="730"/>
      <c r="C110" s="730"/>
    </row>
    <row r="111" spans="1:3" ht="20.100000000000001" customHeight="1">
      <c r="A111" s="278" t="s">
        <v>252</v>
      </c>
      <c r="B111" s="279" t="s">
        <v>254</v>
      </c>
      <c r="C111" s="280" t="s">
        <v>253</v>
      </c>
    </row>
    <row r="112" spans="1:3" ht="20.100000000000001" customHeight="1">
      <c r="A112" s="281"/>
      <c r="B112" s="283"/>
      <c r="C112" s="180"/>
    </row>
    <row r="113" spans="1:3" ht="20.100000000000001" customHeight="1">
      <c r="A113" s="281"/>
      <c r="B113" s="283"/>
      <c r="C113" s="180"/>
    </row>
    <row r="114" spans="1:3" ht="20.100000000000001" customHeight="1">
      <c r="A114" s="281"/>
      <c r="B114" s="283"/>
      <c r="C114" s="180"/>
    </row>
    <row r="115" spans="1:3" ht="20.100000000000001" customHeight="1">
      <c r="A115" s="281"/>
      <c r="B115" s="283"/>
      <c r="C115" s="180"/>
    </row>
    <row r="116" spans="1:3" ht="20.100000000000001" customHeight="1">
      <c r="A116" s="281"/>
      <c r="B116" s="283"/>
      <c r="C116" s="180"/>
    </row>
    <row r="117" spans="1:3" ht="20.100000000000001" customHeight="1">
      <c r="A117" s="281"/>
      <c r="B117" s="283"/>
      <c r="C117" s="180"/>
    </row>
    <row r="118" spans="1:3" ht="20.100000000000001" customHeight="1" thickBot="1">
      <c r="A118" s="282"/>
      <c r="B118" s="284"/>
      <c r="C118" s="285"/>
    </row>
    <row r="119" spans="1:3" ht="20.100000000000001" customHeight="1"/>
    <row r="120" spans="1:3" ht="20.100000000000001" customHeight="1"/>
    <row r="121" spans="1:3" ht="20.100000000000001" customHeight="1"/>
    <row r="122" spans="1:3" ht="20.100000000000001" customHeight="1"/>
    <row r="123" spans="1:3" ht="20.100000000000001" customHeight="1"/>
    <row r="124" spans="1:3" ht="20.100000000000001" customHeight="1"/>
    <row r="125" spans="1:3" ht="20.100000000000001" customHeight="1"/>
    <row r="126" spans="1:3" ht="20.100000000000001" customHeight="1"/>
    <row r="127" spans="1:3" ht="20.100000000000001" customHeight="1"/>
    <row r="128" spans="1:3"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sheetData>
  <mergeCells count="41">
    <mergeCell ref="B97:C97"/>
    <mergeCell ref="F3:G3"/>
    <mergeCell ref="F4:G4"/>
    <mergeCell ref="E5:G5"/>
    <mergeCell ref="B94:C94"/>
    <mergeCell ref="B95:C95"/>
    <mergeCell ref="B42:C42"/>
    <mergeCell ref="B43:C43"/>
    <mergeCell ref="A44:C44"/>
    <mergeCell ref="B55:C55"/>
    <mergeCell ref="B56:C56"/>
    <mergeCell ref="A57:C57"/>
    <mergeCell ref="B16:C16"/>
    <mergeCell ref="B17:C17"/>
    <mergeCell ref="A18:C18"/>
    <mergeCell ref="B29:C29"/>
    <mergeCell ref="A31:C31"/>
    <mergeCell ref="A1:C1"/>
    <mergeCell ref="A2:C2"/>
    <mergeCell ref="B3:C3"/>
    <mergeCell ref="B4:C4"/>
    <mergeCell ref="A5:C5"/>
    <mergeCell ref="B6:C6"/>
    <mergeCell ref="B19:C19"/>
    <mergeCell ref="B30:C30"/>
    <mergeCell ref="B110:C110"/>
    <mergeCell ref="B32:C32"/>
    <mergeCell ref="B45:C45"/>
    <mergeCell ref="B58:C58"/>
    <mergeCell ref="B71:C71"/>
    <mergeCell ref="B84:C84"/>
    <mergeCell ref="A96:C96"/>
    <mergeCell ref="B107:C107"/>
    <mergeCell ref="B108:C108"/>
    <mergeCell ref="A109:C109"/>
    <mergeCell ref="B68:C68"/>
    <mergeCell ref="B69:C69"/>
    <mergeCell ref="A70:C70"/>
    <mergeCell ref="B81:C81"/>
    <mergeCell ref="B82:C82"/>
    <mergeCell ref="A83:C83"/>
  </mergeCells>
  <phoneticPr fontId="4"/>
  <dataValidations xWindow="557" yWindow="528" count="4">
    <dataValidation allowBlank="1" showInputMessage="1" showErrorMessage="1" promptTitle="入力時の注意" prompt="入力方法：時間:分　例：14:00" sqref="A8:A14 A21:A27 A34:A40 A47:A53 A60:A66 A73:A79 A86:A92 A99:A105 A112:A118 E8:E14" xr:uid="{2530E9F4-405B-4DB5-9AF7-B02EA6670A45}"/>
    <dataValidation allowBlank="1" showInputMessage="1" showErrorMessage="1" promptTitle="入力時の注意" prompt="入力方法：西暦/月/日_x000a_例：2024/6/3" sqref="B4:C4 B17:C17 B30:C30 B43:C43 B56:C56 B69:C69 B82:C82 B95:C95 B108:C108 F4:G4" xr:uid="{8250082C-5DEC-416D-9084-607D781E4AAA}"/>
    <dataValidation allowBlank="1" showInputMessage="1" showErrorMessage="1" prompt="実施スケジュールのイベント名称と合わせてください。" sqref="B3:C3 B16:C16 B29:C29 B42:C42 B55:C55 B68:C68 B81:C81 B94:C94 B107:C107" xr:uid="{FC03D6CB-EE6D-4EFA-873A-610AE9796B46}"/>
    <dataValidation allowBlank="1" showInputMessage="1" showErrorMessage="1" prompt="どのイベントが同じスケジュールで行われるのか、わかるように記入してください。" sqref="B6:C6 B19:C19 B32:C32 B45:C45 B58:C58 B71:C71 B84:C84 B97:C97 B110:C110" xr:uid="{0678B9F7-D901-4BA9-AE53-32DD84D736BF}"/>
  </dataValidations>
  <pageMargins left="0.7" right="0.7" top="0.75" bottom="0.75" header="0.3" footer="0.3"/>
  <pageSetup paperSize="9" scale="86" fitToHeight="0" orientation="portrait" horizontalDpi="300" verticalDpi="300" r:id="rId1"/>
  <rowBreaks count="2" manualBreakCount="2">
    <brk id="40" max="2" man="1"/>
    <brk id="79" max="2"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2447925</xdr:colOff>
                    <xdr:row>4</xdr:row>
                    <xdr:rowOff>47625</xdr:rowOff>
                  </from>
                  <to>
                    <xdr:col>1</xdr:col>
                    <xdr:colOff>2705100</xdr:colOff>
                    <xdr:row>4</xdr:row>
                    <xdr:rowOff>295275</xdr:rowOff>
                  </to>
                </anchor>
              </controlPr>
            </control>
          </mc:Choice>
        </mc:AlternateContent>
        <mc:AlternateContent xmlns:mc="http://schemas.openxmlformats.org/markup-compatibility/2006">
          <mc:Choice Requires="x14">
            <control shapeId="13323" r:id="rId5" name="Check Box 11">
              <controlPr defaultSize="0" autoFill="0" autoLine="0" autoPict="0">
                <anchor moveWithCells="1">
                  <from>
                    <xdr:col>5</xdr:col>
                    <xdr:colOff>1924050</xdr:colOff>
                    <xdr:row>4</xdr:row>
                    <xdr:rowOff>47625</xdr:rowOff>
                  </from>
                  <to>
                    <xdr:col>5</xdr:col>
                    <xdr:colOff>2181225</xdr:colOff>
                    <xdr:row>4</xdr:row>
                    <xdr:rowOff>295275</xdr:rowOff>
                  </to>
                </anchor>
              </controlPr>
            </control>
          </mc:Choice>
        </mc:AlternateContent>
        <mc:AlternateContent xmlns:mc="http://schemas.openxmlformats.org/markup-compatibility/2006">
          <mc:Choice Requires="x14">
            <control shapeId="13325" r:id="rId6" name="Check Box 13">
              <controlPr defaultSize="0" autoFill="0" autoLine="0" autoPict="0">
                <anchor moveWithCells="1">
                  <from>
                    <xdr:col>1</xdr:col>
                    <xdr:colOff>2447925</xdr:colOff>
                    <xdr:row>17</xdr:row>
                    <xdr:rowOff>0</xdr:rowOff>
                  </from>
                  <to>
                    <xdr:col>1</xdr:col>
                    <xdr:colOff>2705100</xdr:colOff>
                    <xdr:row>18</xdr:row>
                    <xdr:rowOff>0</xdr:rowOff>
                  </to>
                </anchor>
              </controlPr>
            </control>
          </mc:Choice>
        </mc:AlternateContent>
        <mc:AlternateContent xmlns:mc="http://schemas.openxmlformats.org/markup-compatibility/2006">
          <mc:Choice Requires="x14">
            <control shapeId="13326" r:id="rId7" name="Check Box 14">
              <controlPr defaultSize="0" autoFill="0" autoLine="0" autoPict="0">
                <anchor moveWithCells="1">
                  <from>
                    <xdr:col>1</xdr:col>
                    <xdr:colOff>2447925</xdr:colOff>
                    <xdr:row>30</xdr:row>
                    <xdr:rowOff>0</xdr:rowOff>
                  </from>
                  <to>
                    <xdr:col>1</xdr:col>
                    <xdr:colOff>2705100</xdr:colOff>
                    <xdr:row>31</xdr:row>
                    <xdr:rowOff>0</xdr:rowOff>
                  </to>
                </anchor>
              </controlPr>
            </control>
          </mc:Choice>
        </mc:AlternateContent>
        <mc:AlternateContent xmlns:mc="http://schemas.openxmlformats.org/markup-compatibility/2006">
          <mc:Choice Requires="x14">
            <control shapeId="13327" r:id="rId8" name="Check Box 15">
              <controlPr defaultSize="0" autoFill="0" autoLine="0" autoPict="0">
                <anchor moveWithCells="1">
                  <from>
                    <xdr:col>1</xdr:col>
                    <xdr:colOff>2447925</xdr:colOff>
                    <xdr:row>43</xdr:row>
                    <xdr:rowOff>0</xdr:rowOff>
                  </from>
                  <to>
                    <xdr:col>1</xdr:col>
                    <xdr:colOff>2705100</xdr:colOff>
                    <xdr:row>44</xdr:row>
                    <xdr:rowOff>0</xdr:rowOff>
                  </to>
                </anchor>
              </controlPr>
            </control>
          </mc:Choice>
        </mc:AlternateContent>
        <mc:AlternateContent xmlns:mc="http://schemas.openxmlformats.org/markup-compatibility/2006">
          <mc:Choice Requires="x14">
            <control shapeId="13328" r:id="rId9" name="Check Box 16">
              <controlPr defaultSize="0" autoFill="0" autoLine="0" autoPict="0">
                <anchor moveWithCells="1">
                  <from>
                    <xdr:col>1</xdr:col>
                    <xdr:colOff>2447925</xdr:colOff>
                    <xdr:row>56</xdr:row>
                    <xdr:rowOff>0</xdr:rowOff>
                  </from>
                  <to>
                    <xdr:col>1</xdr:col>
                    <xdr:colOff>2705100</xdr:colOff>
                    <xdr:row>57</xdr:row>
                    <xdr:rowOff>0</xdr:rowOff>
                  </to>
                </anchor>
              </controlPr>
            </control>
          </mc:Choice>
        </mc:AlternateContent>
        <mc:AlternateContent xmlns:mc="http://schemas.openxmlformats.org/markup-compatibility/2006">
          <mc:Choice Requires="x14">
            <control shapeId="13329" r:id="rId10" name="Check Box 17">
              <controlPr defaultSize="0" autoFill="0" autoLine="0" autoPict="0">
                <anchor moveWithCells="1">
                  <from>
                    <xdr:col>1</xdr:col>
                    <xdr:colOff>2447925</xdr:colOff>
                    <xdr:row>69</xdr:row>
                    <xdr:rowOff>0</xdr:rowOff>
                  </from>
                  <to>
                    <xdr:col>1</xdr:col>
                    <xdr:colOff>2705100</xdr:colOff>
                    <xdr:row>70</xdr:row>
                    <xdr:rowOff>0</xdr:rowOff>
                  </to>
                </anchor>
              </controlPr>
            </control>
          </mc:Choice>
        </mc:AlternateContent>
        <mc:AlternateContent xmlns:mc="http://schemas.openxmlformats.org/markup-compatibility/2006">
          <mc:Choice Requires="x14">
            <control shapeId="13330" r:id="rId11" name="Check Box 18">
              <controlPr defaultSize="0" autoFill="0" autoLine="0" autoPict="0">
                <anchor moveWithCells="1">
                  <from>
                    <xdr:col>1</xdr:col>
                    <xdr:colOff>2447925</xdr:colOff>
                    <xdr:row>82</xdr:row>
                    <xdr:rowOff>0</xdr:rowOff>
                  </from>
                  <to>
                    <xdr:col>1</xdr:col>
                    <xdr:colOff>2705100</xdr:colOff>
                    <xdr:row>83</xdr:row>
                    <xdr:rowOff>0</xdr:rowOff>
                  </to>
                </anchor>
              </controlPr>
            </control>
          </mc:Choice>
        </mc:AlternateContent>
        <mc:AlternateContent xmlns:mc="http://schemas.openxmlformats.org/markup-compatibility/2006">
          <mc:Choice Requires="x14">
            <control shapeId="13331" r:id="rId12" name="Check Box 19">
              <controlPr defaultSize="0" autoFill="0" autoLine="0" autoPict="0">
                <anchor moveWithCells="1">
                  <from>
                    <xdr:col>1</xdr:col>
                    <xdr:colOff>2447925</xdr:colOff>
                    <xdr:row>95</xdr:row>
                    <xdr:rowOff>0</xdr:rowOff>
                  </from>
                  <to>
                    <xdr:col>1</xdr:col>
                    <xdr:colOff>2705100</xdr:colOff>
                    <xdr:row>96</xdr:row>
                    <xdr:rowOff>0</xdr:rowOff>
                  </to>
                </anchor>
              </controlPr>
            </control>
          </mc:Choice>
        </mc:AlternateContent>
        <mc:AlternateContent xmlns:mc="http://schemas.openxmlformats.org/markup-compatibility/2006">
          <mc:Choice Requires="x14">
            <control shapeId="13332" r:id="rId13" name="Check Box 20">
              <controlPr defaultSize="0" autoFill="0" autoLine="0" autoPict="0">
                <anchor moveWithCells="1">
                  <from>
                    <xdr:col>1</xdr:col>
                    <xdr:colOff>2447925</xdr:colOff>
                    <xdr:row>108</xdr:row>
                    <xdr:rowOff>0</xdr:rowOff>
                  </from>
                  <to>
                    <xdr:col>1</xdr:col>
                    <xdr:colOff>2705100</xdr:colOff>
                    <xdr:row>109</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C39-B069-4E33-94CC-EF5775EAAEF0}">
  <sheetPr>
    <pageSetUpPr fitToPage="1"/>
  </sheetPr>
  <dimension ref="A1:K25"/>
  <sheetViews>
    <sheetView view="pageBreakPreview" zoomScaleNormal="100" zoomScaleSheetLayoutView="100" workbookViewId="0">
      <selection activeCell="H4" sqref="H4"/>
    </sheetView>
  </sheetViews>
  <sheetFormatPr defaultRowHeight="13.5"/>
  <cols>
    <col min="1" max="1" width="3.875" customWidth="1"/>
    <col min="2" max="2" width="11.875" customWidth="1"/>
    <col min="3" max="3" width="23.75" customWidth="1"/>
    <col min="4" max="4" width="22.75" customWidth="1"/>
    <col min="5" max="6" width="9.5" style="155" customWidth="1"/>
    <col min="7" max="7" width="21" style="134" customWidth="1"/>
    <col min="8" max="8" width="43.625" customWidth="1"/>
  </cols>
  <sheetData>
    <row r="1" spans="1:11" ht="17.25">
      <c r="A1" s="154" t="s">
        <v>155</v>
      </c>
    </row>
    <row r="2" spans="1:11" ht="14.25" thickBot="1"/>
    <row r="3" spans="1:11" ht="26.1" customHeight="1">
      <c r="A3" s="133"/>
      <c r="B3" s="156" t="s">
        <v>102</v>
      </c>
      <c r="C3" s="156" t="s">
        <v>103</v>
      </c>
      <c r="D3" s="156" t="s">
        <v>104</v>
      </c>
      <c r="E3" s="156" t="s">
        <v>106</v>
      </c>
      <c r="F3" s="738" t="s">
        <v>156</v>
      </c>
      <c r="G3" s="738"/>
      <c r="H3" s="157" t="s">
        <v>36</v>
      </c>
      <c r="I3" s="169" t="s">
        <v>165</v>
      </c>
      <c r="J3" s="166"/>
    </row>
    <row r="4" spans="1:11" s="134" customFormat="1" ht="14.25" thickBot="1">
      <c r="A4" s="163" t="s">
        <v>157</v>
      </c>
      <c r="B4" s="164" t="s">
        <v>159</v>
      </c>
      <c r="C4" s="164" t="s">
        <v>158</v>
      </c>
      <c r="D4" s="164" t="s">
        <v>161</v>
      </c>
      <c r="E4" s="164" t="s">
        <v>160</v>
      </c>
      <c r="F4" s="165" t="s">
        <v>160</v>
      </c>
      <c r="G4" s="165" t="s">
        <v>162</v>
      </c>
      <c r="H4" s="389" t="s">
        <v>330</v>
      </c>
      <c r="I4" s="167" t="s">
        <v>163</v>
      </c>
      <c r="J4" s="168" t="s">
        <v>164</v>
      </c>
      <c r="K4" s="134" t="s">
        <v>117</v>
      </c>
    </row>
    <row r="5" spans="1:11" ht="14.25" thickTop="1">
      <c r="A5" s="160">
        <v>1</v>
      </c>
      <c r="B5" s="161"/>
      <c r="C5" s="161"/>
      <c r="D5" s="161"/>
      <c r="E5" s="150"/>
      <c r="F5" s="150"/>
      <c r="G5" s="161"/>
      <c r="H5" s="162"/>
      <c r="I5">
        <f>COUNTA(E5)</f>
        <v>0</v>
      </c>
      <c r="J5">
        <f>COUNTIFS(F5,"〇",I5,0)</f>
        <v>0</v>
      </c>
      <c r="K5">
        <f>IF(AND(E5="",F5="",C5&lt;&gt;""),1,0)</f>
        <v>0</v>
      </c>
    </row>
    <row r="6" spans="1:11">
      <c r="A6" s="129">
        <v>2</v>
      </c>
      <c r="B6" s="131"/>
      <c r="C6" s="131"/>
      <c r="D6" s="131"/>
      <c r="E6" s="130"/>
      <c r="F6" s="130"/>
      <c r="G6" s="161"/>
      <c r="H6" s="132"/>
      <c r="I6" s="134">
        <f t="shared" ref="I6:I24" si="0">COUNTA(E6)</f>
        <v>0</v>
      </c>
      <c r="J6" s="134">
        <f t="shared" ref="J6:J24" si="1">COUNTIFS(F6,"〇",I6,0)</f>
        <v>0</v>
      </c>
      <c r="K6" s="134">
        <f t="shared" ref="K6:K24" si="2">IF(AND(E6="",F6="",C6&lt;&gt;""),1,0)</f>
        <v>0</v>
      </c>
    </row>
    <row r="7" spans="1:11">
      <c r="A7" s="129">
        <v>3</v>
      </c>
      <c r="B7" s="131"/>
      <c r="C7" s="131"/>
      <c r="D7" s="131"/>
      <c r="E7" s="130"/>
      <c r="F7" s="130"/>
      <c r="G7" s="161"/>
      <c r="H7" s="132"/>
      <c r="I7" s="134">
        <f t="shared" si="0"/>
        <v>0</v>
      </c>
      <c r="J7" s="134">
        <f t="shared" si="1"/>
        <v>0</v>
      </c>
      <c r="K7" s="134">
        <f t="shared" si="2"/>
        <v>0</v>
      </c>
    </row>
    <row r="8" spans="1:11">
      <c r="A8" s="129">
        <v>4</v>
      </c>
      <c r="B8" s="131"/>
      <c r="C8" s="131"/>
      <c r="D8" s="131"/>
      <c r="E8" s="130"/>
      <c r="F8" s="130"/>
      <c r="G8" s="161"/>
      <c r="H8" s="132"/>
      <c r="I8" s="134">
        <f t="shared" si="0"/>
        <v>0</v>
      </c>
      <c r="J8" s="134">
        <f t="shared" si="1"/>
        <v>0</v>
      </c>
      <c r="K8" s="134">
        <f t="shared" si="2"/>
        <v>0</v>
      </c>
    </row>
    <row r="9" spans="1:11">
      <c r="A9" s="129">
        <v>5</v>
      </c>
      <c r="B9" s="131"/>
      <c r="C9" s="131"/>
      <c r="D9" s="131"/>
      <c r="E9" s="130"/>
      <c r="F9" s="130"/>
      <c r="G9" s="161"/>
      <c r="H9" s="132"/>
      <c r="I9" s="134">
        <f t="shared" si="0"/>
        <v>0</v>
      </c>
      <c r="J9" s="134">
        <f t="shared" si="1"/>
        <v>0</v>
      </c>
      <c r="K9" s="134">
        <f t="shared" si="2"/>
        <v>0</v>
      </c>
    </row>
    <row r="10" spans="1:11">
      <c r="A10" s="129">
        <v>6</v>
      </c>
      <c r="B10" s="131"/>
      <c r="C10" s="131"/>
      <c r="D10" s="131"/>
      <c r="E10" s="130"/>
      <c r="F10" s="130"/>
      <c r="G10" s="161"/>
      <c r="H10" s="132"/>
      <c r="I10" s="134">
        <f t="shared" si="0"/>
        <v>0</v>
      </c>
      <c r="J10" s="134">
        <f t="shared" si="1"/>
        <v>0</v>
      </c>
      <c r="K10" s="134">
        <f t="shared" si="2"/>
        <v>0</v>
      </c>
    </row>
    <row r="11" spans="1:11">
      <c r="A11" s="129">
        <v>7</v>
      </c>
      <c r="B11" s="131"/>
      <c r="C11" s="131"/>
      <c r="D11" s="131"/>
      <c r="E11" s="130"/>
      <c r="F11" s="130"/>
      <c r="G11" s="161"/>
      <c r="H11" s="132"/>
      <c r="I11" s="134">
        <f t="shared" si="0"/>
        <v>0</v>
      </c>
      <c r="J11" s="134">
        <f t="shared" si="1"/>
        <v>0</v>
      </c>
      <c r="K11" s="134">
        <f t="shared" si="2"/>
        <v>0</v>
      </c>
    </row>
    <row r="12" spans="1:11">
      <c r="A12" s="129">
        <v>8</v>
      </c>
      <c r="B12" s="131"/>
      <c r="C12" s="131"/>
      <c r="D12" s="131"/>
      <c r="E12" s="130"/>
      <c r="F12" s="130"/>
      <c r="G12" s="161"/>
      <c r="H12" s="132"/>
      <c r="I12" s="134">
        <f t="shared" si="0"/>
        <v>0</v>
      </c>
      <c r="J12" s="134">
        <f t="shared" si="1"/>
        <v>0</v>
      </c>
      <c r="K12" s="134">
        <f t="shared" si="2"/>
        <v>0</v>
      </c>
    </row>
    <row r="13" spans="1:11">
      <c r="A13" s="129">
        <v>9</v>
      </c>
      <c r="B13" s="131"/>
      <c r="C13" s="131"/>
      <c r="D13" s="131"/>
      <c r="E13" s="130"/>
      <c r="F13" s="130"/>
      <c r="G13" s="161"/>
      <c r="H13" s="132"/>
      <c r="I13" s="134">
        <f t="shared" si="0"/>
        <v>0</v>
      </c>
      <c r="J13" s="134">
        <f t="shared" si="1"/>
        <v>0</v>
      </c>
      <c r="K13" s="134">
        <f t="shared" si="2"/>
        <v>0</v>
      </c>
    </row>
    <row r="14" spans="1:11">
      <c r="A14" s="129">
        <v>10</v>
      </c>
      <c r="B14" s="131"/>
      <c r="C14" s="131"/>
      <c r="D14" s="131"/>
      <c r="E14" s="130"/>
      <c r="F14" s="130"/>
      <c r="G14" s="161"/>
      <c r="H14" s="132"/>
      <c r="I14" s="134">
        <f t="shared" si="0"/>
        <v>0</v>
      </c>
      <c r="J14" s="134">
        <f t="shared" si="1"/>
        <v>0</v>
      </c>
      <c r="K14" s="134">
        <f t="shared" si="2"/>
        <v>0</v>
      </c>
    </row>
    <row r="15" spans="1:11">
      <c r="A15" s="129">
        <v>11</v>
      </c>
      <c r="B15" s="131"/>
      <c r="C15" s="131"/>
      <c r="D15" s="131"/>
      <c r="E15" s="130"/>
      <c r="F15" s="130"/>
      <c r="G15" s="161"/>
      <c r="H15" s="132"/>
      <c r="I15" s="134">
        <f t="shared" si="0"/>
        <v>0</v>
      </c>
      <c r="J15" s="134">
        <f t="shared" si="1"/>
        <v>0</v>
      </c>
      <c r="K15" s="134">
        <f t="shared" si="2"/>
        <v>0</v>
      </c>
    </row>
    <row r="16" spans="1:11">
      <c r="A16" s="129">
        <v>12</v>
      </c>
      <c r="B16" s="131"/>
      <c r="C16" s="131"/>
      <c r="D16" s="131"/>
      <c r="E16" s="130"/>
      <c r="F16" s="130"/>
      <c r="G16" s="161"/>
      <c r="H16" s="132"/>
      <c r="I16" s="134">
        <f t="shared" si="0"/>
        <v>0</v>
      </c>
      <c r="J16" s="134">
        <f t="shared" si="1"/>
        <v>0</v>
      </c>
      <c r="K16" s="134">
        <f t="shared" si="2"/>
        <v>0</v>
      </c>
    </row>
    <row r="17" spans="1:11">
      <c r="A17" s="129">
        <v>13</v>
      </c>
      <c r="B17" s="131"/>
      <c r="C17" s="131"/>
      <c r="D17" s="131"/>
      <c r="E17" s="130"/>
      <c r="F17" s="130"/>
      <c r="G17" s="161"/>
      <c r="H17" s="132"/>
      <c r="I17" s="134">
        <f t="shared" si="0"/>
        <v>0</v>
      </c>
      <c r="J17" s="134">
        <f t="shared" si="1"/>
        <v>0</v>
      </c>
      <c r="K17" s="134">
        <f t="shared" si="2"/>
        <v>0</v>
      </c>
    </row>
    <row r="18" spans="1:11">
      <c r="A18" s="129">
        <v>14</v>
      </c>
      <c r="B18" s="131"/>
      <c r="C18" s="131"/>
      <c r="D18" s="131"/>
      <c r="E18" s="130"/>
      <c r="F18" s="130"/>
      <c r="G18" s="161"/>
      <c r="H18" s="132"/>
      <c r="I18" s="134">
        <f t="shared" si="0"/>
        <v>0</v>
      </c>
      <c r="J18" s="134">
        <f t="shared" si="1"/>
        <v>0</v>
      </c>
      <c r="K18" s="134">
        <f t="shared" si="2"/>
        <v>0</v>
      </c>
    </row>
    <row r="19" spans="1:11">
      <c r="A19" s="129">
        <v>15</v>
      </c>
      <c r="B19" s="131"/>
      <c r="C19" s="131"/>
      <c r="D19" s="131"/>
      <c r="E19" s="130"/>
      <c r="F19" s="130"/>
      <c r="G19" s="161"/>
      <c r="H19" s="132"/>
      <c r="I19" s="134">
        <f t="shared" si="0"/>
        <v>0</v>
      </c>
      <c r="J19" s="134">
        <f t="shared" si="1"/>
        <v>0</v>
      </c>
      <c r="K19" s="134">
        <f t="shared" si="2"/>
        <v>0</v>
      </c>
    </row>
    <row r="20" spans="1:11">
      <c r="A20" s="129">
        <v>16</v>
      </c>
      <c r="B20" s="131"/>
      <c r="C20" s="131"/>
      <c r="D20" s="131"/>
      <c r="E20" s="130"/>
      <c r="F20" s="130"/>
      <c r="G20" s="161"/>
      <c r="H20" s="132"/>
      <c r="I20" s="134">
        <f t="shared" si="0"/>
        <v>0</v>
      </c>
      <c r="J20" s="134">
        <f t="shared" si="1"/>
        <v>0</v>
      </c>
      <c r="K20" s="134">
        <f t="shared" si="2"/>
        <v>0</v>
      </c>
    </row>
    <row r="21" spans="1:11">
      <c r="A21" s="129">
        <v>17</v>
      </c>
      <c r="B21" s="131"/>
      <c r="C21" s="131"/>
      <c r="D21" s="131"/>
      <c r="E21" s="130"/>
      <c r="F21" s="130"/>
      <c r="G21" s="161"/>
      <c r="H21" s="132"/>
      <c r="I21" s="134">
        <f t="shared" si="0"/>
        <v>0</v>
      </c>
      <c r="J21" s="134">
        <f t="shared" si="1"/>
        <v>0</v>
      </c>
      <c r="K21" s="134">
        <f t="shared" si="2"/>
        <v>0</v>
      </c>
    </row>
    <row r="22" spans="1:11">
      <c r="A22" s="129">
        <v>18</v>
      </c>
      <c r="B22" s="131"/>
      <c r="C22" s="131"/>
      <c r="D22" s="131"/>
      <c r="E22" s="130"/>
      <c r="F22" s="130"/>
      <c r="G22" s="161"/>
      <c r="H22" s="132"/>
      <c r="I22" s="134">
        <f t="shared" si="0"/>
        <v>0</v>
      </c>
      <c r="J22" s="134">
        <f t="shared" si="1"/>
        <v>0</v>
      </c>
      <c r="K22" s="134">
        <f t="shared" si="2"/>
        <v>0</v>
      </c>
    </row>
    <row r="23" spans="1:11">
      <c r="A23" s="129">
        <v>19</v>
      </c>
      <c r="B23" s="131"/>
      <c r="C23" s="131"/>
      <c r="D23" s="131"/>
      <c r="E23" s="130"/>
      <c r="F23" s="130"/>
      <c r="G23" s="161"/>
      <c r="H23" s="132"/>
      <c r="I23" s="134">
        <f t="shared" si="0"/>
        <v>0</v>
      </c>
      <c r="J23" s="134">
        <f t="shared" si="1"/>
        <v>0</v>
      </c>
      <c r="K23" s="134">
        <f t="shared" si="2"/>
        <v>0</v>
      </c>
    </row>
    <row r="24" spans="1:11" ht="14.25" thickBot="1">
      <c r="A24" s="158">
        <v>20</v>
      </c>
      <c r="B24" s="122"/>
      <c r="C24" s="122"/>
      <c r="D24" s="122"/>
      <c r="E24" s="159"/>
      <c r="F24" s="159"/>
      <c r="G24" s="161"/>
      <c r="H24" s="123"/>
      <c r="I24" s="134">
        <f t="shared" si="0"/>
        <v>0</v>
      </c>
      <c r="J24" s="134">
        <f t="shared" si="1"/>
        <v>0</v>
      </c>
      <c r="K24" s="134">
        <f t="shared" si="2"/>
        <v>0</v>
      </c>
    </row>
    <row r="25" spans="1:11">
      <c r="H25" s="170" t="s">
        <v>166</v>
      </c>
      <c r="I25">
        <f>SUM(I5:I24)</f>
        <v>0</v>
      </c>
      <c r="J25">
        <f>SUM(J5:J24)</f>
        <v>0</v>
      </c>
      <c r="K25" s="134">
        <f>SUM(K5:K24)</f>
        <v>0</v>
      </c>
    </row>
  </sheetData>
  <mergeCells count="1">
    <mergeCell ref="F3:G3"/>
  </mergeCells>
  <phoneticPr fontId="4"/>
  <conditionalFormatting sqref="G5:G24">
    <cfRule type="expression" dxfId="0" priority="1">
      <formula>AND(F5="〇",G5="")</formula>
    </cfRule>
  </conditionalFormatting>
  <dataValidations count="1">
    <dataValidation type="list" allowBlank="1" showInputMessage="1" showErrorMessage="1" sqref="E5:F24" xr:uid="{2BFB875B-9AD9-4142-BC71-6E78DD9ECDDB}">
      <formula1>"〇"</formula1>
    </dataValidation>
  </dataValidations>
  <pageMargins left="0.7" right="0.7" top="0.75" bottom="0.75" header="0.3" footer="0.3"/>
  <pageSetup paperSize="9" scale="91"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チェックリスト</vt:lpstr>
      <vt:lpstr>交付申請書</vt:lpstr>
      <vt:lpstr>助成事業執行計画書（１）</vt:lpstr>
      <vt:lpstr>助成事業執行計画書（２）</vt:lpstr>
      <vt:lpstr>助成金計算書 </vt:lpstr>
      <vt:lpstr>助成事業実施スケジュール </vt:lpstr>
      <vt:lpstr>タイムスケジュール</vt:lpstr>
      <vt:lpstr>会員名簿（5万円申請の場合は不要）</vt:lpstr>
      <vt:lpstr>タイムスケジュール!Print_Area</vt:lpstr>
      <vt:lpstr>チェックリスト!Print_Area</vt:lpstr>
      <vt:lpstr>'会員名簿（5万円申請の場合は不要）'!Print_Area</vt:lpstr>
      <vt:lpstr>交付申請書!Print_Area</vt:lpstr>
      <vt:lpstr>'助成金計算書 '!Print_Area</vt:lpstr>
      <vt:lpstr>'助成事業執行計画書（１）'!Print_Area</vt:lpstr>
      <vt:lpstr>'助成事業執行計画書（２）'!Print_Area</vt:lpstr>
      <vt:lpstr>'助成事業実施スケジュール '!Print_Area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河野　雄吾</cp:lastModifiedBy>
  <cp:lastPrinted>2025-10-06T00:11:57Z</cp:lastPrinted>
  <dcterms:created xsi:type="dcterms:W3CDTF">2008-12-18T05:53:47Z</dcterms:created>
  <dcterms:modified xsi:type="dcterms:W3CDTF">2025-10-06T00:18:51Z</dcterms:modified>
</cp:coreProperties>
</file>