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65" windowWidth="8475" windowHeight="4725" tabRatio="602" activeTab="0"/>
  </bookViews>
  <sheets>
    <sheet name="実績記録票（身体介護なし）" sheetId="1" r:id="rId1"/>
  </sheets>
  <definedNames/>
  <calcPr fullCalcOnLoad="1"/>
</workbook>
</file>

<file path=xl/sharedStrings.xml><?xml version="1.0" encoding="utf-8"?>
<sst xmlns="http://schemas.openxmlformats.org/spreadsheetml/2006/main" count="406" uniqueCount="102">
  <si>
    <t>年</t>
  </si>
  <si>
    <t>月分</t>
  </si>
  <si>
    <t>事業者番号</t>
  </si>
  <si>
    <t>受給者番号</t>
  </si>
  <si>
    <t>受給者氏名</t>
  </si>
  <si>
    <t>事業者名</t>
  </si>
  <si>
    <t>　  利用者負担月額上限</t>
  </si>
  <si>
    <t>円</t>
  </si>
  <si>
    <t>サービス内容　</t>
  </si>
  <si>
    <t>電話番号</t>
  </si>
  <si>
    <t>曜日</t>
  </si>
  <si>
    <t>サービス提供時間</t>
  </si>
  <si>
    <t>算定時間</t>
  </si>
  <si>
    <t>サービス時間帯に対する数量</t>
  </si>
  <si>
    <t>開始時間</t>
  </si>
  <si>
    <t>終了時間</t>
  </si>
  <si>
    <t>日中</t>
  </si>
  <si>
    <t>夜間・早朝</t>
  </si>
  <si>
    <t>深夜</t>
  </si>
  <si>
    <t>時</t>
  </si>
  <si>
    <t>分</t>
  </si>
  <si>
    <t>明細欄</t>
  </si>
  <si>
    <t>時間帯</t>
  </si>
  <si>
    <t>回数</t>
  </si>
  <si>
    <t>1　日中</t>
  </si>
  <si>
    <t>2　夜間・早朝</t>
  </si>
  <si>
    <t>枚中</t>
  </si>
  <si>
    <t>枚</t>
  </si>
  <si>
    <t>3　深夜</t>
  </si>
  <si>
    <t>開始①</t>
  </si>
  <si>
    <t>開始②</t>
  </si>
  <si>
    <t>開始③</t>
  </si>
  <si>
    <t>開始④</t>
  </si>
  <si>
    <t>開始⑤</t>
  </si>
  <si>
    <t>①</t>
  </si>
  <si>
    <t>②</t>
  </si>
  <si>
    <t>③</t>
  </si>
  <si>
    <t>④</t>
  </si>
  <si>
    <t>　⑤</t>
  </si>
  <si>
    <t>日中</t>
  </si>
  <si>
    <t>夜間早朝</t>
  </si>
  <si>
    <t>深夜</t>
  </si>
  <si>
    <t>開始時間</t>
  </si>
  <si>
    <t>終了時間</t>
  </si>
  <si>
    <t>トータル時間</t>
  </si>
  <si>
    <t>時間帯判定</t>
  </si>
  <si>
    <t>正しい時間帯表示</t>
  </si>
  <si>
    <t>同じ時間帯の最終時間</t>
  </si>
  <si>
    <t>算定時間①</t>
  </si>
  <si>
    <t>残りの時間</t>
  </si>
  <si>
    <t>次の時間帯</t>
  </si>
  <si>
    <t>正しい時間帯</t>
  </si>
  <si>
    <t>次の時間帯の開始時間</t>
  </si>
  <si>
    <t>次の時間帯の最終時間</t>
  </si>
  <si>
    <t>実績時間</t>
  </si>
  <si>
    <t>同じ時間帯の実績の終わり</t>
  </si>
  <si>
    <t>次の時間に移行するかの判定</t>
  </si>
  <si>
    <t>時間帯</t>
  </si>
  <si>
    <t>早朝</t>
  </si>
  <si>
    <t>夜間</t>
  </si>
  <si>
    <t>早朝夜間</t>
  </si>
  <si>
    <t>深夜①</t>
  </si>
  <si>
    <t>深夜②</t>
  </si>
  <si>
    <t>深夜①②</t>
  </si>
  <si>
    <t>整理番号</t>
  </si>
  <si>
    <t>利用者負担金</t>
  </si>
  <si>
    <t>上限管理後負担金</t>
  </si>
  <si>
    <t>単価</t>
  </si>
  <si>
    <t>合計</t>
  </si>
  <si>
    <t>利用者負担金（１割）</t>
  </si>
  <si>
    <t>上限管理との突合</t>
  </si>
  <si>
    <t>利用回数</t>
  </si>
  <si>
    <t>/月</t>
  </si>
  <si>
    <t>通学加算</t>
  </si>
  <si>
    <t>短時間加算</t>
  </si>
  <si>
    <t>4　短時間加算</t>
  </si>
  <si>
    <t>夜早</t>
  </si>
  <si>
    <t>１小計</t>
  </si>
  <si>
    <t>２小計</t>
  </si>
  <si>
    <t>３小計</t>
  </si>
  <si>
    <t>４小計</t>
  </si>
  <si>
    <t>1小計</t>
  </si>
  <si>
    <t>上限額超過チェック</t>
  </si>
  <si>
    <t>日</t>
  </si>
  <si>
    <t>契約</t>
  </si>
  <si>
    <t>実績</t>
  </si>
  <si>
    <t>時</t>
  </si>
  <si>
    <t>計</t>
  </si>
  <si>
    <t>請求金額</t>
  </si>
  <si>
    <t>利用区分チェック</t>
  </si>
  <si>
    <t>契約時間</t>
  </si>
  <si>
    <t>支給決定時間</t>
  </si>
  <si>
    <t>総費用額</t>
  </si>
  <si>
    <t>　　移動支援明細書兼サービス提供実績記録票</t>
  </si>
  <si>
    <t>分</t>
  </si>
  <si>
    <t>利用
区分</t>
  </si>
  <si>
    <t>身体介護なし</t>
  </si>
  <si>
    <t>児童氏名</t>
  </si>
  <si>
    <t>１：移動支援
２：通学にかかる支援</t>
  </si>
  <si>
    <t>令和</t>
  </si>
  <si>
    <t>利用者
確認欄</t>
  </si>
  <si>
    <t>※注意事項
１．移動支援サービス費の請求にあたり、本帳票内に赤い警告がないことを事前に確認してください。赤い警告が消えない場合は、担当までご連絡ください。
2．2人介護もしくはサービス提供中にヘルパーが交代しているため行を分けて入力する場合は、サービス提供ごとに利用者確認欄の横（欄外）にヘルパーの押印またはサインをしてください。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</si>
</sst>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left" vertical="center" indent="4"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20" fontId="0" fillId="33" borderId="0" xfId="0" applyNumberFormat="1" applyFill="1" applyBorder="1" applyAlignment="1">
      <alignment horizontal="center" vertical="center"/>
    </xf>
    <xf numFmtId="20" fontId="0" fillId="33" borderId="0" xfId="0" applyNumberFormat="1" applyFill="1" applyBorder="1" applyAlignment="1">
      <alignment horizontal="center" vertical="center" wrapText="1"/>
    </xf>
    <xf numFmtId="177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182" fontId="0" fillId="34" borderId="0" xfId="0" applyNumberFormat="1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33" borderId="21" xfId="0" applyFill="1" applyBorder="1" applyAlignment="1">
      <alignment horizontal="center"/>
    </xf>
    <xf numFmtId="184" fontId="0" fillId="33" borderId="21" xfId="0" applyNumberFormat="1" applyFill="1" applyBorder="1" applyAlignment="1">
      <alignment/>
    </xf>
    <xf numFmtId="184" fontId="0" fillId="33" borderId="21" xfId="0" applyNumberForma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/>
    </xf>
    <xf numFmtId="184" fontId="5" fillId="0" borderId="22" xfId="0" applyNumberFormat="1" applyFont="1" applyFill="1" applyBorder="1" applyAlignment="1">
      <alignment/>
    </xf>
    <xf numFmtId="184" fontId="5" fillId="35" borderId="23" xfId="0" applyNumberFormat="1" applyFont="1" applyFill="1" applyBorder="1" applyAlignment="1">
      <alignment/>
    </xf>
    <xf numFmtId="184" fontId="5" fillId="33" borderId="24" xfId="0" applyNumberFormat="1" applyFont="1" applyFill="1" applyBorder="1" applyAlignment="1">
      <alignment/>
    </xf>
    <xf numFmtId="184" fontId="5" fillId="35" borderId="25" xfId="0" applyNumberFormat="1" applyFont="1" applyFill="1" applyBorder="1" applyAlignment="1">
      <alignment horizontal="center"/>
    </xf>
    <xf numFmtId="184" fontId="5" fillId="35" borderId="19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/>
    </xf>
    <xf numFmtId="184" fontId="0" fillId="33" borderId="0" xfId="0" applyNumberFormat="1" applyFill="1" applyBorder="1" applyAlignment="1">
      <alignment horizontal="center"/>
    </xf>
    <xf numFmtId="0" fontId="0" fillId="34" borderId="27" xfId="0" applyFill="1" applyBorder="1" applyAlignment="1" applyProtection="1">
      <alignment horizontal="right" vertical="center"/>
      <protection locked="0"/>
    </xf>
    <xf numFmtId="0" fontId="0" fillId="34" borderId="26" xfId="0" applyFill="1" applyBorder="1" applyAlignment="1" applyProtection="1">
      <alignment horizontal="right" vertical="center"/>
      <protection locked="0"/>
    </xf>
    <xf numFmtId="0" fontId="0" fillId="34" borderId="28" xfId="0" applyFill="1" applyBorder="1" applyAlignment="1" applyProtection="1">
      <alignment horizontal="right" vertical="center"/>
      <protection locked="0"/>
    </xf>
    <xf numFmtId="0" fontId="0" fillId="34" borderId="29" xfId="0" applyFill="1" applyBorder="1" applyAlignment="1" applyProtection="1">
      <alignment horizontal="right" vertical="center"/>
      <protection locked="0"/>
    </xf>
    <xf numFmtId="0" fontId="0" fillId="34" borderId="30" xfId="0" applyFill="1" applyBorder="1" applyAlignment="1" applyProtection="1">
      <alignment horizontal="right" vertical="center"/>
      <protection locked="0"/>
    </xf>
    <xf numFmtId="0" fontId="0" fillId="34" borderId="31" xfId="0" applyFill="1" applyBorder="1" applyAlignment="1" applyProtection="1">
      <alignment horizontal="right" vertical="center"/>
      <protection locked="0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5" borderId="40" xfId="0" applyFont="1" applyFill="1" applyBorder="1" applyAlignment="1">
      <alignment horizontal="center" vertical="center" shrinkToFit="1"/>
    </xf>
    <xf numFmtId="0" fontId="8" fillId="35" borderId="41" xfId="0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 shrinkToFit="1"/>
    </xf>
    <xf numFmtId="38" fontId="0" fillId="0" borderId="28" xfId="49" applyFont="1" applyBorder="1" applyAlignment="1">
      <alignment horizontal="right" vertical="center" shrinkToFit="1"/>
    </xf>
    <xf numFmtId="38" fontId="0" fillId="0" borderId="29" xfId="49" applyFont="1" applyBorder="1" applyAlignment="1">
      <alignment horizontal="right" vertical="center" shrinkToFit="1"/>
    </xf>
    <xf numFmtId="38" fontId="0" fillId="0" borderId="31" xfId="49" applyFont="1" applyBorder="1" applyAlignment="1">
      <alignment horizontal="right" vertical="center" shrinkToFit="1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/>
    </xf>
    <xf numFmtId="0" fontId="12" fillId="33" borderId="48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 shrinkToFit="1"/>
    </xf>
    <xf numFmtId="177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82" fontId="0" fillId="34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81" fontId="0" fillId="35" borderId="0" xfId="0" applyNumberFormat="1" applyFill="1" applyAlignment="1">
      <alignment horizontal="center"/>
    </xf>
    <xf numFmtId="177" fontId="0" fillId="0" borderId="0" xfId="0" applyNumberFormat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37" borderId="0" xfId="0" applyNumberFormat="1" applyFill="1" applyAlignment="1">
      <alignment horizontal="center"/>
    </xf>
    <xf numFmtId="177" fontId="0" fillId="37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81" fontId="0" fillId="37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0" fontId="17" fillId="33" borderId="0" xfId="0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20" fontId="0" fillId="33" borderId="58" xfId="0" applyNumberFormat="1" applyFill="1" applyBorder="1" applyAlignment="1">
      <alignment horizontal="center" vertical="center"/>
    </xf>
    <xf numFmtId="20" fontId="0" fillId="33" borderId="59" xfId="0" applyNumberFormat="1" applyFill="1" applyBorder="1" applyAlignment="1">
      <alignment horizontal="center" vertical="center"/>
    </xf>
    <xf numFmtId="181" fontId="0" fillId="33" borderId="60" xfId="0" applyNumberFormat="1" applyFill="1" applyBorder="1" applyAlignment="1">
      <alignment horizontal="center" vertical="center" wrapText="1"/>
    </xf>
    <xf numFmtId="181" fontId="0" fillId="33" borderId="61" xfId="0" applyNumberFormat="1" applyFill="1" applyBorder="1" applyAlignment="1">
      <alignment horizontal="center" vertical="center" wrapText="1"/>
    </xf>
    <xf numFmtId="181" fontId="0" fillId="33" borderId="62" xfId="0" applyNumberFormat="1" applyFill="1" applyBorder="1" applyAlignment="1">
      <alignment horizontal="center" vertical="center"/>
    </xf>
    <xf numFmtId="181" fontId="0" fillId="33" borderId="61" xfId="0" applyNumberFormat="1" applyFill="1" applyBorder="1" applyAlignment="1">
      <alignment horizontal="center" vertical="center"/>
    </xf>
    <xf numFmtId="181" fontId="0" fillId="33" borderId="62" xfId="0" applyNumberFormat="1" applyFill="1" applyBorder="1" applyAlignment="1">
      <alignment horizontal="center" vertical="center" wrapText="1"/>
    </xf>
    <xf numFmtId="181" fontId="0" fillId="33" borderId="63" xfId="0" applyNumberFormat="1" applyFill="1" applyBorder="1" applyAlignment="1">
      <alignment horizontal="center" vertical="center" wrapText="1"/>
    </xf>
    <xf numFmtId="179" fontId="0" fillId="33" borderId="64" xfId="0" applyNumberFormat="1" applyFill="1" applyBorder="1" applyAlignment="1">
      <alignment horizontal="center" vertical="center" wrapText="1"/>
    </xf>
    <xf numFmtId="179" fontId="0" fillId="33" borderId="65" xfId="0" applyNumberFormat="1" applyFill="1" applyBorder="1" applyAlignment="1">
      <alignment horizontal="center" vertical="center" wrapText="1"/>
    </xf>
    <xf numFmtId="0" fontId="17" fillId="33" borderId="66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67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6" xfId="0" applyNumberFormat="1" applyFill="1" applyBorder="1" applyAlignment="1">
      <alignment horizontal="center" vertical="center"/>
    </xf>
    <xf numFmtId="0" fontId="0" fillId="33" borderId="30" xfId="0" applyNumberFormat="1" applyFill="1" applyBorder="1" applyAlignment="1">
      <alignment horizontal="center" vertical="center"/>
    </xf>
    <xf numFmtId="20" fontId="0" fillId="33" borderId="28" xfId="0" applyNumberFormat="1" applyFill="1" applyBorder="1" applyAlignment="1">
      <alignment horizontal="center" vertical="center"/>
    </xf>
    <xf numFmtId="20" fontId="0" fillId="33" borderId="31" xfId="0" applyNumberFormat="1" applyFill="1" applyBorder="1" applyAlignment="1">
      <alignment horizontal="center" vertical="center"/>
    </xf>
    <xf numFmtId="0" fontId="0" fillId="33" borderId="27" xfId="0" applyNumberForma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/>
    </xf>
    <xf numFmtId="0" fontId="0" fillId="33" borderId="28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4" borderId="27" xfId="0" applyNumberForma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3" borderId="30" xfId="0" applyFill="1" applyBorder="1" applyAlignment="1">
      <alignment/>
    </xf>
    <xf numFmtId="0" fontId="0" fillId="34" borderId="26" xfId="0" applyNumberFormat="1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3" borderId="66" xfId="0" applyNumberFormat="1" applyFill="1" applyBorder="1" applyAlignment="1">
      <alignment horizontal="center" vertical="center"/>
    </xf>
    <xf numFmtId="0" fontId="0" fillId="33" borderId="67" xfId="0" applyNumberFormat="1" applyFill="1" applyBorder="1" applyAlignment="1">
      <alignment horizontal="center" vertical="center"/>
    </xf>
    <xf numFmtId="0" fontId="0" fillId="34" borderId="68" xfId="0" applyFill="1" applyBorder="1" applyAlignment="1" applyProtection="1">
      <alignment horizontal="center" vertical="center"/>
      <protection locked="0"/>
    </xf>
    <xf numFmtId="0" fontId="0" fillId="34" borderId="69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70" xfId="0" applyFill="1" applyBorder="1" applyAlignment="1" applyProtection="1">
      <alignment horizontal="center" vertical="center"/>
      <protection locked="0"/>
    </xf>
    <xf numFmtId="181" fontId="0" fillId="33" borderId="71" xfId="0" applyNumberFormat="1" applyFill="1" applyBorder="1" applyAlignment="1">
      <alignment horizontal="center" vertical="center" wrapText="1"/>
    </xf>
    <xf numFmtId="181" fontId="0" fillId="33" borderId="72" xfId="0" applyNumberFormat="1" applyFill="1" applyBorder="1" applyAlignment="1">
      <alignment horizontal="center" vertical="center" wrapText="1"/>
    </xf>
    <xf numFmtId="181" fontId="0" fillId="33" borderId="73" xfId="0" applyNumberFormat="1" applyFill="1" applyBorder="1" applyAlignment="1">
      <alignment horizontal="center" vertical="center" wrapText="1"/>
    </xf>
    <xf numFmtId="181" fontId="0" fillId="33" borderId="37" xfId="0" applyNumberFormat="1" applyFill="1" applyBorder="1" applyAlignment="1">
      <alignment horizontal="center" vertical="center" wrapText="1"/>
    </xf>
    <xf numFmtId="181" fontId="0" fillId="33" borderId="74" xfId="0" applyNumberFormat="1" applyFill="1" applyBorder="1" applyAlignment="1">
      <alignment horizontal="center" vertical="center"/>
    </xf>
    <xf numFmtId="181" fontId="0" fillId="33" borderId="72" xfId="0" applyNumberFormat="1" applyFill="1" applyBorder="1" applyAlignment="1">
      <alignment horizontal="center" vertical="center"/>
    </xf>
    <xf numFmtId="181" fontId="0" fillId="33" borderId="75" xfId="0" applyNumberFormat="1" applyFill="1" applyBorder="1" applyAlignment="1">
      <alignment horizontal="center" vertical="center"/>
    </xf>
    <xf numFmtId="181" fontId="0" fillId="33" borderId="37" xfId="0" applyNumberFormat="1" applyFill="1" applyBorder="1" applyAlignment="1">
      <alignment horizontal="center" vertical="center"/>
    </xf>
    <xf numFmtId="181" fontId="0" fillId="33" borderId="74" xfId="0" applyNumberFormat="1" applyFill="1" applyBorder="1" applyAlignment="1">
      <alignment horizontal="center" vertical="center" wrapText="1"/>
    </xf>
    <xf numFmtId="181" fontId="0" fillId="33" borderId="76" xfId="0" applyNumberFormat="1" applyFill="1" applyBorder="1" applyAlignment="1">
      <alignment horizontal="center" vertical="center" wrapText="1"/>
    </xf>
    <xf numFmtId="181" fontId="0" fillId="33" borderId="75" xfId="0" applyNumberFormat="1" applyFill="1" applyBorder="1" applyAlignment="1">
      <alignment horizontal="center" vertical="center" wrapText="1"/>
    </xf>
    <xf numFmtId="181" fontId="0" fillId="33" borderId="77" xfId="0" applyNumberFormat="1" applyFill="1" applyBorder="1" applyAlignment="1">
      <alignment horizontal="center" vertical="center" wrapText="1"/>
    </xf>
    <xf numFmtId="176" fontId="0" fillId="33" borderId="78" xfId="0" applyNumberFormat="1" applyFill="1" applyBorder="1" applyAlignment="1">
      <alignment horizontal="center" vertical="center" wrapText="1"/>
    </xf>
    <xf numFmtId="176" fontId="0" fillId="33" borderId="65" xfId="0" applyNumberForma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/>
    </xf>
    <xf numFmtId="0" fontId="17" fillId="33" borderId="79" xfId="0" applyFont="1" applyFill="1" applyBorder="1" applyAlignment="1">
      <alignment horizontal="center"/>
    </xf>
    <xf numFmtId="0" fontId="17" fillId="33" borderId="80" xfId="0" applyFont="1" applyFill="1" applyBorder="1" applyAlignment="1">
      <alignment horizontal="center"/>
    </xf>
    <xf numFmtId="0" fontId="0" fillId="33" borderId="81" xfId="0" applyNumberFormat="1" applyFill="1" applyBorder="1" applyAlignment="1">
      <alignment horizontal="center" vertical="center"/>
    </xf>
    <xf numFmtId="20" fontId="0" fillId="33" borderId="82" xfId="0" applyNumberFormat="1" applyFill="1" applyBorder="1" applyAlignment="1">
      <alignment horizontal="center" vertical="center"/>
    </xf>
    <xf numFmtId="0" fontId="0" fillId="33" borderId="83" xfId="0" applyNumberFormat="1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20" fontId="0" fillId="33" borderId="84" xfId="0" applyNumberFormat="1" applyFill="1" applyBorder="1" applyAlignment="1">
      <alignment horizontal="center" vertical="center"/>
    </xf>
    <xf numFmtId="0" fontId="0" fillId="34" borderId="85" xfId="0" applyNumberFormat="1" applyFill="1" applyBorder="1" applyAlignment="1" applyProtection="1">
      <alignment horizontal="center" vertical="center"/>
      <protection locked="0"/>
    </xf>
    <xf numFmtId="0" fontId="0" fillId="34" borderId="29" xfId="0" applyNumberFormat="1" applyFill="1" applyBorder="1" applyAlignment="1" applyProtection="1">
      <alignment horizontal="center" vertical="center"/>
      <protection locked="0"/>
    </xf>
    <xf numFmtId="0" fontId="0" fillId="33" borderId="79" xfId="0" applyNumberFormat="1" applyFill="1" applyBorder="1" applyAlignment="1">
      <alignment horizontal="center" vertical="center"/>
    </xf>
    <xf numFmtId="0" fontId="0" fillId="34" borderId="79" xfId="0" applyNumberFormat="1" applyFill="1" applyBorder="1" applyAlignment="1" applyProtection="1">
      <alignment horizontal="center" vertical="center"/>
      <protection locked="0"/>
    </xf>
    <xf numFmtId="0" fontId="0" fillId="34" borderId="30" xfId="0" applyNumberFormat="1" applyFill="1" applyBorder="1" applyAlignment="1" applyProtection="1">
      <alignment horizontal="center" vertical="center"/>
      <protection locked="0"/>
    </xf>
    <xf numFmtId="0" fontId="0" fillId="33" borderId="86" xfId="0" applyNumberForma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0" fillId="33" borderId="87" xfId="0" applyNumberFormat="1" applyFill="1" applyBorder="1" applyAlignment="1">
      <alignment horizontal="center" vertical="center"/>
    </xf>
    <xf numFmtId="0" fontId="0" fillId="34" borderId="88" xfId="0" applyFill="1" applyBorder="1" applyAlignment="1" applyProtection="1">
      <alignment horizontal="center" vertical="center"/>
      <protection locked="0"/>
    </xf>
    <xf numFmtId="0" fontId="0" fillId="34" borderId="85" xfId="0" applyFill="1" applyBorder="1" applyAlignment="1" applyProtection="1">
      <alignment horizontal="center" vertical="center"/>
      <protection locked="0"/>
    </xf>
    <xf numFmtId="0" fontId="0" fillId="34" borderId="89" xfId="0" applyFill="1" applyBorder="1" applyAlignment="1" applyProtection="1">
      <alignment horizontal="center" vertical="center"/>
      <protection locked="0"/>
    </xf>
    <xf numFmtId="0" fontId="0" fillId="33" borderId="90" xfId="0" applyNumberFormat="1" applyFill="1" applyBorder="1" applyAlignment="1">
      <alignment horizontal="center" vertical="center"/>
    </xf>
    <xf numFmtId="0" fontId="0" fillId="33" borderId="32" xfId="0" applyNumberForma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 shrinkToFit="1"/>
    </xf>
    <xf numFmtId="0" fontId="8" fillId="33" borderId="92" xfId="0" applyFont="1" applyFill="1" applyBorder="1" applyAlignment="1">
      <alignment horizontal="center" vertical="center" shrinkToFit="1"/>
    </xf>
    <xf numFmtId="0" fontId="8" fillId="33" borderId="93" xfId="0" applyFont="1" applyFill="1" applyBorder="1" applyAlignment="1">
      <alignment horizontal="center" vertical="center" shrinkToFit="1"/>
    </xf>
    <xf numFmtId="0" fontId="8" fillId="33" borderId="9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99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0" fillId="33" borderId="68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20" fillId="33" borderId="0" xfId="0" applyFont="1" applyFill="1" applyAlignment="1">
      <alignment horizontal="left" vertical="top" wrapText="1"/>
    </xf>
    <xf numFmtId="0" fontId="0" fillId="33" borderId="104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105" xfId="0" applyFill="1" applyBorder="1" applyAlignment="1">
      <alignment horizontal="center" vertical="center" shrinkToFit="1"/>
    </xf>
    <xf numFmtId="0" fontId="7" fillId="33" borderId="64" xfId="0" applyFont="1" applyFill="1" applyBorder="1" applyAlignment="1">
      <alignment horizontal="center" vertical="top" textRotation="255" shrinkToFit="1"/>
    </xf>
    <xf numFmtId="0" fontId="7" fillId="33" borderId="106" xfId="0" applyFont="1" applyFill="1" applyBorder="1" applyAlignment="1">
      <alignment horizontal="center" vertical="top" textRotation="255" shrinkToFit="1"/>
    </xf>
    <xf numFmtId="0" fontId="7" fillId="33" borderId="107" xfId="0" applyFont="1" applyFill="1" applyBorder="1" applyAlignment="1">
      <alignment horizontal="center" vertical="top" textRotation="255" shrinkToFit="1"/>
    </xf>
    <xf numFmtId="0" fontId="0" fillId="33" borderId="66" xfId="0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81" fontId="13" fillId="33" borderId="12" xfId="0" applyNumberFormat="1" applyFont="1" applyFill="1" applyBorder="1" applyAlignment="1" applyProtection="1">
      <alignment horizontal="center"/>
      <protection/>
    </xf>
    <xf numFmtId="181" fontId="13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>
      <alignment horizontal="left" vertical="center" shrinkToFit="1"/>
    </xf>
    <xf numFmtId="0" fontId="16" fillId="33" borderId="0" xfId="0" applyFont="1" applyFill="1" applyAlignment="1">
      <alignment horizontal="center"/>
    </xf>
    <xf numFmtId="0" fontId="16" fillId="33" borderId="30" xfId="0" applyFont="1" applyFill="1" applyBorder="1" applyAlignment="1">
      <alignment horizontal="center"/>
    </xf>
    <xf numFmtId="181" fontId="13" fillId="34" borderId="10" xfId="0" applyNumberFormat="1" applyFont="1" applyFill="1" applyBorder="1" applyAlignment="1" applyProtection="1">
      <alignment horizontal="center"/>
      <protection locked="0"/>
    </xf>
    <xf numFmtId="181" fontId="13" fillId="33" borderId="14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 vertical="center"/>
    </xf>
    <xf numFmtId="0" fontId="6" fillId="34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center" shrinkToFit="1"/>
    </xf>
    <xf numFmtId="181" fontId="13" fillId="34" borderId="12" xfId="0" applyNumberFormat="1" applyFont="1" applyFill="1" applyBorder="1" applyAlignment="1" applyProtection="1">
      <alignment horizontal="center"/>
      <protection locked="0"/>
    </xf>
    <xf numFmtId="181" fontId="13" fillId="33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center" shrinkToFit="1"/>
      <protection/>
    </xf>
    <xf numFmtId="0" fontId="0" fillId="33" borderId="12" xfId="0" applyFill="1" applyBorder="1" applyAlignment="1">
      <alignment horizontal="center"/>
    </xf>
    <xf numFmtId="38" fontId="6" fillId="34" borderId="12" xfId="49" applyFont="1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0" fillId="34" borderId="12" xfId="0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3</xdr:row>
      <xdr:rowOff>9525</xdr:rowOff>
    </xdr:from>
    <xdr:to>
      <xdr:col>31</xdr:col>
      <xdr:colOff>200025</xdr:colOff>
      <xdr:row>9</xdr:row>
      <xdr:rowOff>238125</xdr:rowOff>
    </xdr:to>
    <xdr:sp>
      <xdr:nvSpPr>
        <xdr:cNvPr id="1" name="Rectangle 42"/>
        <xdr:cNvSpPr>
          <a:spLocks/>
        </xdr:cNvSpPr>
      </xdr:nvSpPr>
      <xdr:spPr>
        <a:xfrm>
          <a:off x="5457825" y="723900"/>
          <a:ext cx="3648075" cy="188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114300</xdr:colOff>
      <xdr:row>1</xdr:row>
      <xdr:rowOff>47625</xdr:rowOff>
    </xdr:to>
    <xdr:sp>
      <xdr:nvSpPr>
        <xdr:cNvPr id="2" name="Rectangle 44"/>
        <xdr:cNvSpPr>
          <a:spLocks/>
        </xdr:cNvSpPr>
      </xdr:nvSpPr>
      <xdr:spPr>
        <a:xfrm>
          <a:off x="0" y="0"/>
          <a:ext cx="1924050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令和３年４月提供分以降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1"/>
  <sheetViews>
    <sheetView tabSelected="1" view="pageBreakPreview" zoomScale="70" zoomScaleNormal="75" zoomScaleSheetLayoutView="70" zoomScalePageLayoutView="0" workbookViewId="0" topLeftCell="A1">
      <selection activeCell="A1" sqref="A1:AF1"/>
    </sheetView>
  </sheetViews>
  <sheetFormatPr defaultColWidth="9.00390625" defaultRowHeight="13.5"/>
  <cols>
    <col min="1" max="2" width="6.125" style="0" customWidth="1"/>
    <col min="3" max="3" width="4.50390625" style="0" customWidth="1"/>
    <col min="4" max="14" width="3.50390625" style="0" customWidth="1"/>
    <col min="15" max="15" width="3.625" style="0" customWidth="1"/>
    <col min="16" max="16" width="3.50390625" style="0" customWidth="1"/>
    <col min="17" max="17" width="4.00390625" style="0" customWidth="1"/>
    <col min="18" max="18" width="3.875" style="0" customWidth="1"/>
    <col min="19" max="19" width="4.125" style="0" customWidth="1"/>
    <col min="20" max="28" width="3.875" style="0" customWidth="1"/>
    <col min="29" max="30" width="1.875" style="0" customWidth="1"/>
    <col min="31" max="31" width="3.875" style="0" customWidth="1"/>
    <col min="32" max="32" width="4.875" style="0" customWidth="1"/>
    <col min="33" max="129" width="0" style="0" hidden="1" customWidth="1"/>
  </cols>
  <sheetData>
    <row r="1" spans="1:33" ht="25.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"/>
    </row>
    <row r="2" spans="1:3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17.25" customHeight="1">
      <c r="B3" s="4" t="s">
        <v>99</v>
      </c>
      <c r="C3" s="42"/>
      <c r="D3" s="4" t="s">
        <v>0</v>
      </c>
      <c r="E3" s="45"/>
      <c r="F3" s="5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9.5" customHeight="1">
      <c r="A4" s="282" t="s">
        <v>3</v>
      </c>
      <c r="B4" s="282"/>
      <c r="C4" s="282"/>
      <c r="D4" s="282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287" t="s">
        <v>2</v>
      </c>
      <c r="U4" s="287"/>
      <c r="V4" s="287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1.75" customHeight="1">
      <c r="A5" s="278" t="s">
        <v>4</v>
      </c>
      <c r="B5" s="278"/>
      <c r="C5" s="278"/>
      <c r="D5" s="278"/>
      <c r="E5" s="288"/>
      <c r="F5" s="288"/>
      <c r="G5" s="288"/>
      <c r="H5" s="288"/>
      <c r="I5" s="288"/>
      <c r="J5" s="288"/>
      <c r="K5" s="288"/>
      <c r="L5" s="288"/>
      <c r="M5" s="288"/>
      <c r="N5" s="280">
        <f>AH6</f>
      </c>
      <c r="O5" s="280"/>
      <c r="P5" s="280"/>
      <c r="Q5" s="280"/>
      <c r="R5" s="280"/>
      <c r="S5" s="3"/>
      <c r="T5" s="27"/>
      <c r="U5" s="27"/>
      <c r="V5" s="27"/>
      <c r="W5" s="27"/>
      <c r="X5" s="27"/>
      <c r="Y5" s="27"/>
      <c r="Z5" s="27"/>
      <c r="AA5" s="27"/>
      <c r="AB5" s="27"/>
      <c r="AC5" s="289"/>
      <c r="AD5" s="290"/>
      <c r="AE5" s="29"/>
      <c r="AF5" s="3"/>
    </row>
    <row r="6" spans="1:34" ht="21.75" customHeight="1">
      <c r="A6" s="278" t="s">
        <v>97</v>
      </c>
      <c r="B6" s="278"/>
      <c r="C6" s="278"/>
      <c r="D6" s="278"/>
      <c r="E6" s="288"/>
      <c r="F6" s="288"/>
      <c r="G6" s="288"/>
      <c r="H6" s="288"/>
      <c r="I6" s="288"/>
      <c r="J6" s="288"/>
      <c r="K6" s="288"/>
      <c r="L6" s="288"/>
      <c r="M6" s="288"/>
      <c r="N6" s="280"/>
      <c r="O6" s="280"/>
      <c r="P6" s="280"/>
      <c r="Q6" s="280"/>
      <c r="R6" s="280"/>
      <c r="S6" s="3"/>
      <c r="T6" s="291" t="s">
        <v>5</v>
      </c>
      <c r="U6" s="291"/>
      <c r="V6" s="291"/>
      <c r="W6" s="3"/>
      <c r="X6" s="3"/>
      <c r="Y6" s="3"/>
      <c r="Z6" s="3"/>
      <c r="AA6" s="7"/>
      <c r="AB6" s="7"/>
      <c r="AC6" s="7"/>
      <c r="AD6" s="7"/>
      <c r="AE6" s="8"/>
      <c r="AF6" s="3"/>
      <c r="AH6">
        <f>IF(AND(G7=4600,E6=""),"児童の場合は、児童氏名を入力してください","")</f>
      </c>
    </row>
    <row r="7" spans="1:34" ht="24" customHeight="1">
      <c r="A7" s="278" t="s">
        <v>6</v>
      </c>
      <c r="B7" s="278"/>
      <c r="C7" s="278"/>
      <c r="D7" s="278"/>
      <c r="E7" s="278"/>
      <c r="F7" s="278"/>
      <c r="G7" s="279"/>
      <c r="H7" s="279"/>
      <c r="I7" s="279"/>
      <c r="J7" s="279"/>
      <c r="K7" s="279"/>
      <c r="L7" s="279"/>
      <c r="M7" s="9" t="s">
        <v>7</v>
      </c>
      <c r="N7" s="280" t="str">
        <f>AH7</f>
        <v>！利用者負担月額上限を入力してください。</v>
      </c>
      <c r="O7" s="280"/>
      <c r="P7" s="280"/>
      <c r="Q7" s="280"/>
      <c r="R7" s="280"/>
      <c r="S7" s="3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3"/>
      <c r="AH7" t="str">
        <f>IF(G7="","！利用者負担月額上限を入力してください。","")</f>
        <v>！利用者負担月額上限を入力してください。</v>
      </c>
    </row>
    <row r="8" spans="1:32" ht="21.75" customHeight="1">
      <c r="A8" s="282" t="s">
        <v>8</v>
      </c>
      <c r="B8" s="282"/>
      <c r="C8" s="282"/>
      <c r="D8" s="282"/>
      <c r="E8" s="283" t="s">
        <v>96</v>
      </c>
      <c r="F8" s="283"/>
      <c r="G8" s="283"/>
      <c r="H8" s="283"/>
      <c r="I8" s="283"/>
      <c r="J8" s="283"/>
      <c r="K8" s="283"/>
      <c r="L8" s="283"/>
      <c r="M8" s="283"/>
      <c r="N8" s="284">
        <f>AH9</f>
      </c>
      <c r="O8" s="284"/>
      <c r="P8" s="284"/>
      <c r="Q8" s="284"/>
      <c r="R8" s="284"/>
      <c r="S8" s="3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3"/>
    </row>
    <row r="9" spans="1:34" ht="21.75" customHeight="1">
      <c r="A9" s="273" t="s">
        <v>91</v>
      </c>
      <c r="B9" s="273"/>
      <c r="C9" s="273"/>
      <c r="D9" s="273"/>
      <c r="E9" s="30">
        <v>1</v>
      </c>
      <c r="F9" s="269"/>
      <c r="G9" s="269"/>
      <c r="H9" s="44">
        <v>2</v>
      </c>
      <c r="I9" s="269"/>
      <c r="J9" s="269"/>
      <c r="K9" s="51"/>
      <c r="L9" s="270"/>
      <c r="M9" s="270"/>
      <c r="N9" s="284"/>
      <c r="O9" s="284"/>
      <c r="P9" s="284"/>
      <c r="Q9" s="284"/>
      <c r="R9" s="284"/>
      <c r="S9" s="3"/>
      <c r="T9" s="271" t="s">
        <v>9</v>
      </c>
      <c r="U9" s="271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3"/>
      <c r="AH9">
        <f>IF(OR(F10&gt;F9,I10&gt;I9,L10&gt;L9),"!契約時間が支給決定時間を超過しています。","")</f>
      </c>
    </row>
    <row r="10" spans="1:32" ht="21.75" customHeight="1">
      <c r="A10" s="273" t="s">
        <v>90</v>
      </c>
      <c r="B10" s="273"/>
      <c r="C10" s="273"/>
      <c r="D10" s="273"/>
      <c r="E10" s="30">
        <v>1</v>
      </c>
      <c r="F10" s="274"/>
      <c r="G10" s="274"/>
      <c r="H10" s="44">
        <v>2</v>
      </c>
      <c r="I10" s="274"/>
      <c r="J10" s="274"/>
      <c r="K10" s="24"/>
      <c r="L10" s="275"/>
      <c r="M10" s="275"/>
      <c r="N10" s="276" t="s">
        <v>98</v>
      </c>
      <c r="O10" s="276"/>
      <c r="P10" s="276"/>
      <c r="Q10" s="276"/>
      <c r="R10" s="276"/>
      <c r="S10" s="3"/>
      <c r="T10" s="46"/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</row>
    <row r="11" spans="1:32" ht="21.75" customHeight="1">
      <c r="A11" s="277" t="s">
        <v>54</v>
      </c>
      <c r="B11" s="277"/>
      <c r="C11" s="277"/>
      <c r="D11" s="277"/>
      <c r="E11" s="44">
        <v>1</v>
      </c>
      <c r="F11" s="264">
        <f>AS82</f>
      </c>
      <c r="G11" s="264"/>
      <c r="H11" s="44">
        <v>2</v>
      </c>
      <c r="I11" s="264">
        <f>AX82</f>
      </c>
      <c r="J11" s="264"/>
      <c r="K11" s="52"/>
      <c r="L11" s="265"/>
      <c r="M11" s="265"/>
      <c r="N11" s="276"/>
      <c r="O11" s="276"/>
      <c r="P11" s="276"/>
      <c r="Q11" s="276"/>
      <c r="R11" s="276"/>
      <c r="S11" s="254" t="s">
        <v>101</v>
      </c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</row>
    <row r="12" spans="2:34" ht="21.75" customHeight="1">
      <c r="B12" s="266">
        <f>AH12</f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H12">
        <f>IF(OR(AJ15&gt;AJ14,AK15&gt;AK14,AL15&gt;AL14),"！実績時間が契約時間を超過しています。確認してください。","")</f>
      </c>
    </row>
    <row r="13" spans="1:38" ht="14.25" customHeight="1">
      <c r="A13" s="267">
        <f>AH83</f>
      </c>
      <c r="B13" s="267"/>
      <c r="C13" s="267"/>
      <c r="D13" s="267"/>
      <c r="E13" s="267"/>
      <c r="F13" s="267"/>
      <c r="G13" s="26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J13">
        <v>1</v>
      </c>
      <c r="AK13">
        <v>2</v>
      </c>
      <c r="AL13">
        <v>3</v>
      </c>
    </row>
    <row r="14" spans="1:38" ht="14.25" thickBot="1">
      <c r="A14" s="268">
        <f>AI83</f>
      </c>
      <c r="B14" s="268"/>
      <c r="C14" s="268"/>
      <c r="D14" s="268"/>
      <c r="E14" s="268"/>
      <c r="F14" s="268"/>
      <c r="G14" s="268"/>
      <c r="H14" s="268"/>
      <c r="I14" s="268"/>
      <c r="J14" s="268"/>
      <c r="K14" s="3"/>
      <c r="L14" s="3"/>
      <c r="M14" s="3"/>
      <c r="N14" s="3"/>
      <c r="O14" s="3"/>
      <c r="P14" s="3"/>
      <c r="Q14" s="3"/>
      <c r="R14" s="3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H14" t="s">
        <v>84</v>
      </c>
      <c r="AJ14">
        <f>IF(F10="",0,F10)</f>
        <v>0</v>
      </c>
      <c r="AK14">
        <f>IF(I10="",0,I10)</f>
        <v>0</v>
      </c>
      <c r="AL14">
        <f>IF(L10="",0,L10)</f>
        <v>0</v>
      </c>
    </row>
    <row r="15" spans="1:38" ht="24" customHeight="1" thickBot="1">
      <c r="A15" s="243" t="s">
        <v>83</v>
      </c>
      <c r="B15" s="246" t="s">
        <v>10</v>
      </c>
      <c r="C15" s="247" t="s">
        <v>95</v>
      </c>
      <c r="D15" s="250" t="s">
        <v>11</v>
      </c>
      <c r="E15" s="251"/>
      <c r="F15" s="251"/>
      <c r="G15" s="251"/>
      <c r="H15" s="251"/>
      <c r="I15" s="251"/>
      <c r="J15" s="251"/>
      <c r="K15" s="252"/>
      <c r="L15" s="253" t="s">
        <v>12</v>
      </c>
      <c r="M15" s="251"/>
      <c r="N15" s="251"/>
      <c r="O15" s="251"/>
      <c r="P15" s="251"/>
      <c r="Q15" s="251"/>
      <c r="R15" s="251"/>
      <c r="S15" s="252"/>
      <c r="T15" s="255" t="s">
        <v>13</v>
      </c>
      <c r="U15" s="256"/>
      <c r="V15" s="256"/>
      <c r="W15" s="256"/>
      <c r="X15" s="256"/>
      <c r="Y15" s="257"/>
      <c r="Z15" s="258" t="s">
        <v>74</v>
      </c>
      <c r="AA15" s="261" t="s">
        <v>100</v>
      </c>
      <c r="AB15" s="167"/>
      <c r="AC15" s="235"/>
      <c r="AD15" s="263"/>
      <c r="AE15" s="263"/>
      <c r="AF15" s="263"/>
      <c r="AG15" s="10"/>
      <c r="AH15" t="s">
        <v>85</v>
      </c>
      <c r="AJ15">
        <f>IF(F11="",0,F11)</f>
        <v>0</v>
      </c>
      <c r="AK15">
        <f>IF(I11="",0,I11)</f>
        <v>0</v>
      </c>
      <c r="AL15">
        <f>IF(L11="",0,L11)</f>
        <v>0</v>
      </c>
    </row>
    <row r="16" spans="1:117" ht="14.25">
      <c r="A16" s="244"/>
      <c r="B16" s="82"/>
      <c r="C16" s="248"/>
      <c r="D16" s="82" t="s">
        <v>14</v>
      </c>
      <c r="E16" s="229"/>
      <c r="F16" s="229"/>
      <c r="G16" s="230"/>
      <c r="H16" s="82" t="s">
        <v>15</v>
      </c>
      <c r="I16" s="229"/>
      <c r="J16" s="229"/>
      <c r="K16" s="229"/>
      <c r="L16" s="234" t="s">
        <v>14</v>
      </c>
      <c r="M16" s="167"/>
      <c r="N16" s="167"/>
      <c r="O16" s="235"/>
      <c r="P16" s="82" t="s">
        <v>15</v>
      </c>
      <c r="Q16" s="229"/>
      <c r="R16" s="229"/>
      <c r="S16" s="237"/>
      <c r="T16" s="239" t="s">
        <v>16</v>
      </c>
      <c r="U16" s="240"/>
      <c r="V16" s="224" t="s">
        <v>17</v>
      </c>
      <c r="W16" s="240"/>
      <c r="X16" s="224" t="s">
        <v>18</v>
      </c>
      <c r="Y16" s="225"/>
      <c r="Z16" s="259"/>
      <c r="AA16" s="262"/>
      <c r="AB16" s="229"/>
      <c r="AC16" s="230"/>
      <c r="AD16" s="263"/>
      <c r="AE16" s="263"/>
      <c r="AF16" s="263"/>
      <c r="AG16" s="10"/>
      <c r="AO16" s="228">
        <v>1</v>
      </c>
      <c r="AP16" s="228"/>
      <c r="AQ16" s="228"/>
      <c r="AR16" s="14"/>
      <c r="AS16" s="14"/>
      <c r="AT16" s="228">
        <v>2</v>
      </c>
      <c r="AU16" s="228"/>
      <c r="AV16" s="228"/>
      <c r="AW16" s="14"/>
      <c r="AX16" s="14"/>
      <c r="AY16" s="228">
        <v>3</v>
      </c>
      <c r="AZ16" s="228"/>
      <c r="BA16" s="228"/>
      <c r="BB16" s="14"/>
      <c r="BC16" s="14"/>
      <c r="BD16" s="228">
        <v>4</v>
      </c>
      <c r="BE16" s="228"/>
      <c r="BF16" s="228"/>
      <c r="BG16" s="14"/>
      <c r="BH16" s="14"/>
      <c r="BQ16" s="112" t="s">
        <v>29</v>
      </c>
      <c r="BR16" s="112"/>
      <c r="BS16" s="112"/>
      <c r="BT16" s="112"/>
      <c r="BU16" s="112"/>
      <c r="BV16" s="112" t="s">
        <v>30</v>
      </c>
      <c r="BW16" s="112"/>
      <c r="BX16" s="112"/>
      <c r="BY16" s="112"/>
      <c r="BZ16" s="112"/>
      <c r="CA16" s="112"/>
      <c r="CB16" s="112"/>
      <c r="CC16" s="112" t="s">
        <v>31</v>
      </c>
      <c r="CD16" s="112"/>
      <c r="CE16" s="112"/>
      <c r="CF16" s="112"/>
      <c r="CG16" s="112"/>
      <c r="CH16" s="112"/>
      <c r="CI16" s="112"/>
      <c r="CJ16" s="112"/>
      <c r="CK16" s="112" t="s">
        <v>32</v>
      </c>
      <c r="CL16" s="112"/>
      <c r="CM16" s="112"/>
      <c r="CN16" s="112"/>
      <c r="CO16" s="112"/>
      <c r="CP16" s="112"/>
      <c r="CQ16" s="112"/>
      <c r="CR16" s="112"/>
      <c r="CS16" s="112" t="s">
        <v>33</v>
      </c>
      <c r="CT16" s="112"/>
      <c r="CU16" s="112"/>
      <c r="CV16" s="112"/>
      <c r="CW16" s="112"/>
      <c r="CX16" s="112"/>
      <c r="CZ16" s="112" t="s">
        <v>34</v>
      </c>
      <c r="DA16" s="112"/>
      <c r="DB16" s="12"/>
      <c r="DC16" s="112" t="s">
        <v>35</v>
      </c>
      <c r="DD16" s="112"/>
      <c r="DE16" s="12"/>
      <c r="DF16" s="112" t="s">
        <v>36</v>
      </c>
      <c r="DG16" s="112"/>
      <c r="DH16" s="12"/>
      <c r="DI16" s="112" t="s">
        <v>37</v>
      </c>
      <c r="DJ16" s="112"/>
      <c r="DK16" s="12"/>
      <c r="DL16" s="112" t="s">
        <v>38</v>
      </c>
      <c r="DM16" s="112"/>
    </row>
    <row r="17" spans="1:126" ht="15" thickBot="1">
      <c r="A17" s="245"/>
      <c r="B17" s="231"/>
      <c r="C17" s="249"/>
      <c r="D17" s="231"/>
      <c r="E17" s="232"/>
      <c r="F17" s="232"/>
      <c r="G17" s="233"/>
      <c r="H17" s="231"/>
      <c r="I17" s="232"/>
      <c r="J17" s="232"/>
      <c r="K17" s="232"/>
      <c r="L17" s="236"/>
      <c r="M17" s="232"/>
      <c r="N17" s="232"/>
      <c r="O17" s="233"/>
      <c r="P17" s="231"/>
      <c r="Q17" s="232"/>
      <c r="R17" s="232"/>
      <c r="S17" s="238"/>
      <c r="T17" s="241"/>
      <c r="U17" s="242"/>
      <c r="V17" s="226"/>
      <c r="W17" s="242"/>
      <c r="X17" s="226"/>
      <c r="Y17" s="227"/>
      <c r="Z17" s="260"/>
      <c r="AA17" s="236"/>
      <c r="AB17" s="232"/>
      <c r="AC17" s="233"/>
      <c r="AD17" s="263"/>
      <c r="AE17" s="263"/>
      <c r="AF17" s="263"/>
      <c r="AG17" s="10"/>
      <c r="AH17" s="13" t="s">
        <v>89</v>
      </c>
      <c r="AI17" s="13"/>
      <c r="AJ17" s="14" t="s">
        <v>39</v>
      </c>
      <c r="AK17" s="14" t="s">
        <v>40</v>
      </c>
      <c r="AL17" s="14" t="s">
        <v>41</v>
      </c>
      <c r="AM17" s="14" t="s">
        <v>68</v>
      </c>
      <c r="AN17" s="14" t="s">
        <v>73</v>
      </c>
      <c r="AO17" s="18" t="s">
        <v>39</v>
      </c>
      <c r="AP17" s="18" t="s">
        <v>76</v>
      </c>
      <c r="AQ17" s="14" t="s">
        <v>41</v>
      </c>
      <c r="AR17" s="14" t="s">
        <v>81</v>
      </c>
      <c r="AS17" s="14" t="s">
        <v>77</v>
      </c>
      <c r="AT17" s="18" t="s">
        <v>39</v>
      </c>
      <c r="AU17" s="18" t="s">
        <v>76</v>
      </c>
      <c r="AV17" s="14" t="s">
        <v>41</v>
      </c>
      <c r="AW17" s="14" t="s">
        <v>78</v>
      </c>
      <c r="AX17" s="14" t="s">
        <v>78</v>
      </c>
      <c r="AY17" s="18" t="s">
        <v>39</v>
      </c>
      <c r="AZ17" s="18" t="s">
        <v>76</v>
      </c>
      <c r="BA17" s="14" t="s">
        <v>41</v>
      </c>
      <c r="BB17" s="14" t="s">
        <v>79</v>
      </c>
      <c r="BC17" s="14" t="s">
        <v>79</v>
      </c>
      <c r="BD17" s="18" t="s">
        <v>39</v>
      </c>
      <c r="BE17" s="18" t="s">
        <v>76</v>
      </c>
      <c r="BF17" s="14" t="s">
        <v>41</v>
      </c>
      <c r="BG17" s="14" t="s">
        <v>80</v>
      </c>
      <c r="BH17" s="14" t="s">
        <v>80</v>
      </c>
      <c r="BI17" s="13"/>
      <c r="BJ17" t="s">
        <v>42</v>
      </c>
      <c r="BL17" t="s">
        <v>43</v>
      </c>
      <c r="BN17" t="s">
        <v>42</v>
      </c>
      <c r="BP17" t="s">
        <v>44</v>
      </c>
      <c r="BQ17" t="s">
        <v>45</v>
      </c>
      <c r="BR17" t="s">
        <v>46</v>
      </c>
      <c r="BS17" t="s">
        <v>47</v>
      </c>
      <c r="BT17" t="s">
        <v>48</v>
      </c>
      <c r="BU17" t="s">
        <v>49</v>
      </c>
      <c r="BV17" t="s">
        <v>50</v>
      </c>
      <c r="BW17" t="s">
        <v>51</v>
      </c>
      <c r="BX17" t="s">
        <v>52</v>
      </c>
      <c r="BY17" s="13" t="s">
        <v>47</v>
      </c>
      <c r="BZ17" s="13"/>
      <c r="CA17" s="13" t="s">
        <v>49</v>
      </c>
      <c r="CB17" s="13" t="s">
        <v>49</v>
      </c>
      <c r="CC17" t="s">
        <v>50</v>
      </c>
      <c r="CD17" s="13" t="s">
        <v>51</v>
      </c>
      <c r="CE17" t="s">
        <v>52</v>
      </c>
      <c r="CF17" s="13" t="s">
        <v>53</v>
      </c>
      <c r="CG17" s="13" t="s">
        <v>49</v>
      </c>
      <c r="CH17" s="13" t="s">
        <v>54</v>
      </c>
      <c r="CI17" s="13" t="s">
        <v>49</v>
      </c>
      <c r="CJ17" s="13" t="s">
        <v>55</v>
      </c>
      <c r="CK17" s="13" t="s">
        <v>56</v>
      </c>
      <c r="CL17" t="s">
        <v>50</v>
      </c>
      <c r="CM17" s="13" t="s">
        <v>51</v>
      </c>
      <c r="CN17" t="s">
        <v>52</v>
      </c>
      <c r="CO17" s="13" t="s">
        <v>53</v>
      </c>
      <c r="CP17" s="13" t="s">
        <v>49</v>
      </c>
      <c r="CQ17" s="13" t="s">
        <v>54</v>
      </c>
      <c r="CR17" s="13" t="s">
        <v>49</v>
      </c>
      <c r="CS17" s="13" t="s">
        <v>56</v>
      </c>
      <c r="CT17" t="s">
        <v>50</v>
      </c>
      <c r="CU17" s="13" t="s">
        <v>51</v>
      </c>
      <c r="CV17" t="s">
        <v>52</v>
      </c>
      <c r="CW17" s="13" t="s">
        <v>53</v>
      </c>
      <c r="CX17" s="13" t="s">
        <v>54</v>
      </c>
      <c r="CY17" s="13"/>
      <c r="CZ17" s="13" t="s">
        <v>57</v>
      </c>
      <c r="DA17" s="13" t="s">
        <v>54</v>
      </c>
      <c r="DB17" s="13"/>
      <c r="DC17" s="13" t="s">
        <v>57</v>
      </c>
      <c r="DD17" s="13" t="s">
        <v>54</v>
      </c>
      <c r="DE17" s="13"/>
      <c r="DF17" s="13" t="s">
        <v>57</v>
      </c>
      <c r="DG17" s="13" t="s">
        <v>54</v>
      </c>
      <c r="DH17" s="13"/>
      <c r="DI17" s="13" t="s">
        <v>57</v>
      </c>
      <c r="DJ17" s="13" t="s">
        <v>54</v>
      </c>
      <c r="DK17" s="13"/>
      <c r="DL17" s="13" t="s">
        <v>57</v>
      </c>
      <c r="DM17" s="13" t="s">
        <v>54</v>
      </c>
      <c r="DN17" s="15" t="s">
        <v>39</v>
      </c>
      <c r="DO17" s="13" t="s">
        <v>58</v>
      </c>
      <c r="DP17" s="13" t="s">
        <v>59</v>
      </c>
      <c r="DQ17" s="15" t="s">
        <v>60</v>
      </c>
      <c r="DR17" s="13" t="s">
        <v>61</v>
      </c>
      <c r="DS17" s="13" t="s">
        <v>62</v>
      </c>
      <c r="DT17" s="15" t="s">
        <v>63</v>
      </c>
      <c r="DU17" s="49"/>
      <c r="DV17" s="49"/>
    </row>
    <row r="18" spans="1:129" ht="9.75" customHeight="1" thickBot="1" thickTop="1">
      <c r="A18" s="219"/>
      <c r="B18" s="220"/>
      <c r="C18" s="221"/>
      <c r="D18" s="211"/>
      <c r="E18" s="213" t="s">
        <v>86</v>
      </c>
      <c r="F18" s="214"/>
      <c r="G18" s="222" t="s">
        <v>94</v>
      </c>
      <c r="H18" s="211"/>
      <c r="I18" s="213" t="s">
        <v>86</v>
      </c>
      <c r="J18" s="214"/>
      <c r="K18" s="216" t="s">
        <v>20</v>
      </c>
      <c r="L18" s="218">
        <f>IF(D18="","",IF(F18&gt;=45,D18+1,D18))</f>
      </c>
      <c r="M18" s="209" t="s">
        <v>19</v>
      </c>
      <c r="N18" s="206">
        <f>IF(F18="","",IF(AND(F18&gt;=0,F18&lt;15),0,IF(AND(F18&gt;=15,F18&lt;30),30,IF(AND(F18&gt;=30,F18&lt;45),30,IF(AND(F18&gt;=45,F18&lt;=59),0)))))</f>
      </c>
      <c r="O18" s="207" t="s">
        <v>20</v>
      </c>
      <c r="P18" s="208">
        <f>IF(H18="","",IF(J18&gt;=45,H18+1,H18))</f>
      </c>
      <c r="Q18" s="209" t="s">
        <v>19</v>
      </c>
      <c r="R18" s="206">
        <f>IF(J18="","",IF(AND(J18&gt;=0,J18&lt;15),0,IF(AND(J18&gt;=15,J18&lt;30),30,IF(AND(J18&gt;=30,J18&lt;45),30,IF(AND(J18&gt;=45,J18&lt;=59),0)))))</f>
      </c>
      <c r="S18" s="210" t="s">
        <v>20</v>
      </c>
      <c r="T18" s="189">
        <f>IF(DN18=0,"",DN18)</f>
      </c>
      <c r="U18" s="190"/>
      <c r="V18" s="193">
        <f>IF(DQ18=0,"",DQ18)</f>
      </c>
      <c r="W18" s="194"/>
      <c r="X18" s="197">
        <f>IF(DT18=0,"",DT18)</f>
      </c>
      <c r="Y18" s="198"/>
      <c r="Z18" s="201">
        <f>AN18</f>
      </c>
      <c r="AA18" s="203">
        <f>IF(DU18="エラー","実績エラー","")</f>
      </c>
      <c r="AB18" s="204"/>
      <c r="AC18" s="205"/>
      <c r="AD18" s="149">
        <f>IF(AND(DU19="エラー",J18&lt;&gt;""),"実績エラー","")</f>
      </c>
      <c r="AE18" s="149"/>
      <c r="AF18" s="149"/>
      <c r="AG18" s="16"/>
      <c r="AH18" s="112">
        <f>IF(AND(D18&gt;=0,F18&gt;=0,H18&gt;=0,J18&gt;=0,C18="",D18&lt;&gt;"",F18&lt;&gt;"",H18&lt;&gt;"",J18&lt;&gt;""),1,0)</f>
        <v>0</v>
      </c>
      <c r="AI18" s="112">
        <f>IF(OR(C18=1,C18=2),0,IF(C18="",0,1))</f>
        <v>0</v>
      </c>
      <c r="AJ18" s="150">
        <f>IF(T18="",0,T18)</f>
        <v>0</v>
      </c>
      <c r="AK18" s="134">
        <f>IF(V18="",0,V18)</f>
        <v>0</v>
      </c>
      <c r="AL18" s="134">
        <f>IF(X18="",0,X18)</f>
        <v>0</v>
      </c>
      <c r="AM18" s="134">
        <f>SUM(AJ18:AL19)</f>
        <v>0</v>
      </c>
      <c r="AN18" s="148">
        <f>IF(AM18=0,"",IF(AM18=0.5,1,""))</f>
      </c>
      <c r="AO18" s="112">
        <f>IF(C18=1,AJ18,"")</f>
      </c>
      <c r="AP18" s="112">
        <f>IF(C18=1,AK18,"")</f>
      </c>
      <c r="AQ18" s="112">
        <f>IF(C18=1,AL18,"")</f>
      </c>
      <c r="AR18" s="112">
        <f>SUM(AO18:AQ19)</f>
        <v>0</v>
      </c>
      <c r="AS18" s="112">
        <f>IF(AR18=0,"",AR18)</f>
      </c>
      <c r="AT18" s="112">
        <f>IF(C18=2,AJ18,"")</f>
      </c>
      <c r="AU18" s="112">
        <f>IF(C18=2,AK18,"")</f>
      </c>
      <c r="AV18" s="112">
        <f>IF(C18=2,AL18,"")</f>
      </c>
      <c r="AW18" s="112">
        <f>SUM(AT18:AV19)</f>
        <v>0</v>
      </c>
      <c r="AX18" s="112">
        <f>IF(AW18=0,"",AW18)</f>
      </c>
      <c r="AY18" s="112">
        <f>IF(C18=3,AJ18,"")</f>
      </c>
      <c r="AZ18" s="112">
        <f>IF(C18=3,AK18,"")</f>
      </c>
      <c r="BA18" s="112">
        <f>IF(C18=3,AL18,"")</f>
      </c>
      <c r="BB18" s="112">
        <f>SUM(AY18:BA19)</f>
        <v>0</v>
      </c>
      <c r="BC18" s="112">
        <f>IF(BB18=0,"",BB18)</f>
      </c>
      <c r="BD18" s="112">
        <f>IF(C18=4,AJ18,"")</f>
      </c>
      <c r="BE18" s="112">
        <f>IF(C18=4,AK18,"")</f>
      </c>
      <c r="BF18" s="112">
        <f>IF(C18=4,AL18,"")</f>
      </c>
      <c r="BG18" s="112">
        <f>SUM(BD18:BF19)</f>
        <v>0</v>
      </c>
      <c r="BH18" s="112">
        <f>IF(BG18=0,"",BG18)</f>
      </c>
      <c r="BJ18" s="17">
        <f>IF(L18="","",L18)</f>
      </c>
      <c r="BK18" s="17">
        <f>IF(N18="","",N18)</f>
      </c>
      <c r="BL18" s="18">
        <f>IF(P18="","",P18)</f>
      </c>
      <c r="BM18" s="18">
        <f>IF(R18="","",R18)</f>
      </c>
      <c r="BN18" s="133">
        <f>SUM(BJ19:BK19)</f>
        <v>0</v>
      </c>
      <c r="BO18" s="134">
        <f>SUM(BL19:BM19)</f>
        <v>0</v>
      </c>
      <c r="BP18" s="134">
        <f>BO18-BN18</f>
        <v>0</v>
      </c>
      <c r="BQ18" s="138">
        <f>IF(AND(BN18&gt;=0,BN18&lt;6),1,IF(AND(BN18&gt;=6,BN18&lt;8),2,IF(AND(BN18&gt;=8,BN18&lt;18),3,IF(AND(BN18&gt;=18,BN18&lt;22),4,IF(AND(BN18&gt;=22,BN18&lt;24),5,0)))))</f>
        <v>1</v>
      </c>
      <c r="BR18" s="139">
        <f>IF(BQ18=1,3,IF(BQ18=2,2,IF(BQ18=3,1,IF(BQ18=4,2,IF(BQ18=5,3,0)))))</f>
        <v>3</v>
      </c>
      <c r="BS18" s="147">
        <f>IF(BQ18=1,6,IF(BQ18=2,8,IF(BQ18=3,18,IF(BQ18=4,22,IF(BQ18=5,24,0)))))</f>
        <v>6</v>
      </c>
      <c r="BT18" s="143">
        <f>IF(BS18&gt;BO18,BP18,BS18-BN18)</f>
        <v>0</v>
      </c>
      <c r="BU18" s="144">
        <f>BP18-BT18</f>
        <v>0</v>
      </c>
      <c r="BV18" s="138">
        <f>IF(BU18&gt;0,BQ18+1,0)</f>
        <v>0</v>
      </c>
      <c r="BW18" s="139">
        <f>IF(BV18=1,3,IF(BV18=2,2,IF(BV18=3,1,IF(BV18=4,2,IF(BV18=5,3,0)))))</f>
        <v>0</v>
      </c>
      <c r="BX18" s="140">
        <f>IF(BV18=1,0,IF(BV18=2,6,IF(BV18=3,8,IF(BV18=4,18,IF(BV18=5,22,0)))))</f>
        <v>0</v>
      </c>
      <c r="BY18" s="134">
        <f>IF(BV18=1,6,IF(BV18=2,8,IF(BV18=3,18,IF(BV18=4,22,IF(BV18=5,24,0)))))</f>
        <v>0</v>
      </c>
      <c r="BZ18" s="146">
        <f>IF(BU18&gt;CA18,BU18-CA18,IF(BU18=CA18,CA18,BU18))</f>
        <v>0</v>
      </c>
      <c r="CA18" s="141">
        <f>IF(BU18&gt;=BY18-BX18,BU18-(BY18-BX18),BU18)</f>
        <v>0</v>
      </c>
      <c r="CB18" s="144">
        <f>BP18-(BT18+BZ18)</f>
        <v>0</v>
      </c>
      <c r="CC18" s="138">
        <f>IF(CB18&gt;0,BV18+1,0)</f>
        <v>0</v>
      </c>
      <c r="CD18" s="139">
        <f>IF(CC18=1,3,IF(CC18=2,2,IF(CC18=3,1,IF(CC18=4,2,IF(CC18=5,3,0)))))</f>
        <v>0</v>
      </c>
      <c r="CE18" s="140">
        <f>IF(CC18=1,0,IF(CC18=2,6,IF(CC18=3,8,IF(CC18=4,18,IF(CC18=5,22,0)))))</f>
        <v>0</v>
      </c>
      <c r="CF18" s="134">
        <f>IF(CC18=1,6,IF(CC18=2,8,IF(CC18=3,18,IF(CC18=4,22,IF(CC18=5,24,0)))))</f>
        <v>0</v>
      </c>
      <c r="CG18" s="134">
        <f>CE18+CB18</f>
        <v>0</v>
      </c>
      <c r="CH18" s="146">
        <f>IF(CG18&gt;CF18,CF18-CE18,CG18-CE18)</f>
        <v>0</v>
      </c>
      <c r="CI18" s="147">
        <f>CB18-CH18</f>
        <v>0</v>
      </c>
      <c r="CJ18" s="134">
        <f>IF(CI18&gt;=0,CF18,CI18)</f>
        <v>0</v>
      </c>
      <c r="CK18" s="145">
        <f>IF(CI18&gt;0,1,0)</f>
        <v>0</v>
      </c>
      <c r="CL18" s="138">
        <f>IF(CD18=0,0,CC18+1)</f>
        <v>0</v>
      </c>
      <c r="CM18" s="139">
        <f>IF(CL18=1,3,IF(CL18=2,2,IF(CL18=3,1,IF(CL18=4,2,IF(CL18=5,3,0)))))</f>
        <v>0</v>
      </c>
      <c r="CN18" s="140">
        <f>IF(CL18=1,0,IF(CL18=2,6,IF(CL18=3,8,IF(CL18=4,18,IF(CL18=5,22,0)))))</f>
        <v>0</v>
      </c>
      <c r="CO18" s="134">
        <f>IF(CL18=1,6,IF(CL18=2,8,IF(CL18=3,18,IF(CL18=4,22,IF(CL18=5,24,0)))))</f>
        <v>0</v>
      </c>
      <c r="CP18" s="136">
        <f>CI18+CN18</f>
        <v>0</v>
      </c>
      <c r="CQ18" s="143">
        <f>IF(CP18&gt;CO18,CO18-CN18,CP18-CN18)</f>
        <v>0</v>
      </c>
      <c r="CR18" s="144">
        <f>IF(CQ18&gt;0,CP18-(CN18+CQ18),0)</f>
        <v>0</v>
      </c>
      <c r="CS18" s="145">
        <f>IF(CQ18&gt;0,1,0)</f>
        <v>0</v>
      </c>
      <c r="CT18" s="138">
        <f>IF(CS18=1,CL18+1,0)</f>
        <v>0</v>
      </c>
      <c r="CU18" s="139">
        <f>IF(CT18=1,3,IF(CT18=2,2,IF(CT18=3,1,IF(CT18=4,2,IF(CT18=5,3,0)))))</f>
        <v>0</v>
      </c>
      <c r="CV18" s="140">
        <f>IF(CT18=1,0,IF(CT18=2,6,IF(CT18=3,8,IF(CT18=4,18,IF(CT18=5,22,0)))))</f>
        <v>0</v>
      </c>
      <c r="CW18" s="134">
        <f>IF(CT18=1,6,IF(CT18=2,8,IF(CT18=3,18,IF(CT18=4,22,IF(CT18=5,24,0)))))</f>
        <v>0</v>
      </c>
      <c r="CX18" s="142">
        <f>IF(CT18&gt;0,CR18,0)</f>
        <v>0</v>
      </c>
      <c r="CY18" s="137">
        <f>BQ18</f>
        <v>1</v>
      </c>
      <c r="CZ18" s="112">
        <f>BR18</f>
        <v>3</v>
      </c>
      <c r="DA18" s="136">
        <f>BT18</f>
        <v>0</v>
      </c>
      <c r="DB18" s="137">
        <f>BV18</f>
        <v>0</v>
      </c>
      <c r="DC18" s="112">
        <f>BW18</f>
        <v>0</v>
      </c>
      <c r="DD18" s="134">
        <f>BZ18</f>
        <v>0</v>
      </c>
      <c r="DE18" s="137">
        <f>CC18</f>
        <v>0</v>
      </c>
      <c r="DF18" s="112">
        <f>CD18</f>
        <v>0</v>
      </c>
      <c r="DG18" s="134">
        <f>CH18</f>
        <v>0</v>
      </c>
      <c r="DH18" s="137">
        <f>CL18</f>
        <v>0</v>
      </c>
      <c r="DI18" s="112">
        <f>CM18</f>
        <v>0</v>
      </c>
      <c r="DJ18" s="136">
        <f>CQ18</f>
        <v>0</v>
      </c>
      <c r="DK18" s="137">
        <f>CT18</f>
        <v>0</v>
      </c>
      <c r="DL18" s="112">
        <f>CU18</f>
        <v>0</v>
      </c>
      <c r="DM18" s="133">
        <f>CX18</f>
        <v>0</v>
      </c>
      <c r="DN18" s="131">
        <f>IF(CZ18=1,DA18,IF(DC18=1,DD18,IF(DF18=1,DG18,IF(DI18=1,DJ18,IF(DL18=1,DM18,0)))))</f>
        <v>0</v>
      </c>
      <c r="DO18" s="134">
        <f>IF(CY18=2,DA18,IF(DB18=2,DD18,IF(DE18=2,DG18,IF(DH18=2,DJ18,IF(DK18=2,DM18,0)))))</f>
        <v>0</v>
      </c>
      <c r="DP18" s="134">
        <f>IF(CY18=4,DA18,IF(DB18=4,DD18,IF(DE18=4,DG18,IF(DH18=4,DJ18,IF(DK18=4,DM18,0)))))</f>
        <v>0</v>
      </c>
      <c r="DQ18" s="135">
        <f>DO18+DP18</f>
        <v>0</v>
      </c>
      <c r="DR18" s="134">
        <f>IF(CY18=1,DA18,IF(DB18=1,DD18,IF(DE18=1,DG18,IF(DH18=1,DJ18,IF(DK18=1,DM18,0)))))</f>
        <v>0</v>
      </c>
      <c r="DS18" s="112">
        <f>IF(CY18=5,DA18,IF(DB18=5,DD18,IF(DE18=5,DG18,IF(DH18=5,DJ18,IF(DK18=5,DM18,0)))))</f>
        <v>0</v>
      </c>
      <c r="DT18" s="130">
        <f>DR18+DS18</f>
        <v>0</v>
      </c>
      <c r="DU18" s="50">
        <f>IF(((DX18*60+DY18)-(DV18*60+DW18))-((H18*60+J18)-(D18*60+F18))&gt;15,"エラー","")</f>
      </c>
      <c r="DV18" s="50" t="str">
        <f>IF(D18="","0",IF(F18&gt;=45,D18+1,D18))</f>
        <v>0</v>
      </c>
      <c r="DW18" s="49" t="str">
        <f>IF(F18="","0",IF(AND(F18&gt;=0,F18&lt;15),0,IF(AND(F18&gt;=15,F18&lt;30),30,IF(AND(F18&gt;=30,F18&lt;45),30,IF(AND(F18&gt;=45,F18&lt;=59),0)))))</f>
        <v>0</v>
      </c>
      <c r="DX18" s="49" t="str">
        <f>IF(H18="","0",IF(J18&gt;=45,H18+1,H18))</f>
        <v>0</v>
      </c>
      <c r="DY18" s="49" t="str">
        <f>IF(J18="","0",IF(AND(J18&gt;=0,J18&lt;15),0,IF(AND(J18&gt;=15,J18&lt;30),30,IF(AND(J18&gt;=30,J18&lt;45),30,IF(AND(J18&gt;=45,J18&lt;=59),0)))))</f>
        <v>0</v>
      </c>
    </row>
    <row r="19" spans="1:129" ht="9.75" customHeight="1" thickBot="1">
      <c r="A19" s="185"/>
      <c r="B19" s="187"/>
      <c r="C19" s="188"/>
      <c r="D19" s="212"/>
      <c r="E19" s="170"/>
      <c r="F19" s="215"/>
      <c r="G19" s="223"/>
      <c r="H19" s="212"/>
      <c r="I19" s="170"/>
      <c r="J19" s="215"/>
      <c r="K19" s="217"/>
      <c r="L19" s="182"/>
      <c r="M19" s="167"/>
      <c r="N19" s="169"/>
      <c r="O19" s="171"/>
      <c r="P19" s="173"/>
      <c r="Q19" s="167"/>
      <c r="R19" s="169"/>
      <c r="S19" s="151"/>
      <c r="T19" s="191"/>
      <c r="U19" s="192"/>
      <c r="V19" s="195"/>
      <c r="W19" s="196"/>
      <c r="X19" s="199"/>
      <c r="Y19" s="200"/>
      <c r="Z19" s="202"/>
      <c r="AA19" s="164"/>
      <c r="AB19" s="165"/>
      <c r="AC19" s="166"/>
      <c r="AD19" s="149"/>
      <c r="AE19" s="149"/>
      <c r="AF19" s="149"/>
      <c r="AG19" s="16"/>
      <c r="AH19" s="112"/>
      <c r="AI19" s="112"/>
      <c r="AJ19" s="150"/>
      <c r="AK19" s="134"/>
      <c r="AL19" s="134"/>
      <c r="AM19" s="134"/>
      <c r="AN19" s="148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J19" s="19">
        <f>BJ18</f>
      </c>
      <c r="BK19" s="20">
        <f>IF(BK18="","",BK18/60)</f>
      </c>
      <c r="BL19">
        <f>BL18</f>
      </c>
      <c r="BM19">
        <f>IF(BM18="","",BM18/60)</f>
      </c>
      <c r="BN19" s="133"/>
      <c r="BO19" s="134"/>
      <c r="BP19" s="134"/>
      <c r="BQ19" s="138"/>
      <c r="BR19" s="139"/>
      <c r="BS19" s="147"/>
      <c r="BT19" s="139"/>
      <c r="BU19" s="141"/>
      <c r="BV19" s="138"/>
      <c r="BW19" s="139"/>
      <c r="BX19" s="141"/>
      <c r="BY19" s="134"/>
      <c r="BZ19" s="146"/>
      <c r="CA19" s="141"/>
      <c r="CB19" s="144"/>
      <c r="CC19" s="138"/>
      <c r="CD19" s="139"/>
      <c r="CE19" s="141"/>
      <c r="CF19" s="134"/>
      <c r="CG19" s="134"/>
      <c r="CH19" s="146"/>
      <c r="CI19" s="147"/>
      <c r="CJ19" s="134"/>
      <c r="CK19" s="145"/>
      <c r="CL19" s="138"/>
      <c r="CM19" s="139"/>
      <c r="CN19" s="141"/>
      <c r="CO19" s="134"/>
      <c r="CP19" s="112"/>
      <c r="CQ19" s="139"/>
      <c r="CR19" s="144"/>
      <c r="CS19" s="145"/>
      <c r="CT19" s="138"/>
      <c r="CU19" s="139"/>
      <c r="CV19" s="141"/>
      <c r="CW19" s="134"/>
      <c r="CX19" s="142"/>
      <c r="CY19" s="137"/>
      <c r="CZ19" s="112"/>
      <c r="DA19" s="112"/>
      <c r="DB19" s="137"/>
      <c r="DC19" s="112"/>
      <c r="DD19" s="112"/>
      <c r="DE19" s="137"/>
      <c r="DF19" s="112"/>
      <c r="DG19" s="112"/>
      <c r="DH19" s="137"/>
      <c r="DI19" s="112"/>
      <c r="DJ19" s="112"/>
      <c r="DK19" s="137"/>
      <c r="DL19" s="112"/>
      <c r="DM19" s="112"/>
      <c r="DN19" s="131"/>
      <c r="DO19" s="134"/>
      <c r="DP19" s="134"/>
      <c r="DQ19" s="135"/>
      <c r="DR19" s="134"/>
      <c r="DS19" s="112"/>
      <c r="DT19" s="131"/>
      <c r="DU19" s="49">
        <f>IF(((DX18*60+DY18)-(DV18*60+DW18))-((H18*60+J18)-(D18*60+F18))&lt;-14,"エラー","")</f>
      </c>
      <c r="DV19" s="49" t="str">
        <f>IF(D18="","0",IF(F18&gt;=45,D18+1,D18))</f>
        <v>0</v>
      </c>
      <c r="DW19" s="49" t="str">
        <f>IF(F18="","0",IF(AND(F18&gt;=0,F18&lt;15),0,IF(AND(F18&gt;=15,F18&lt;30),30,IF(AND(F18&gt;=30,F18&lt;45),30,IF(AND(F18&gt;=45,F18&lt;=59),0)))))</f>
        <v>0</v>
      </c>
      <c r="DX19" s="49" t="str">
        <f>IF(H18="","0",IF(J18&gt;=45,H18+1,H18))</f>
        <v>0</v>
      </c>
      <c r="DY19" s="49" t="str">
        <f>IF(J18="","0",IF(AND(J18&gt;=0,J18&lt;15),0,IF(AND(J18&gt;=15,J18&lt;30),30,IF(AND(J18&gt;=30,J18&lt;45),30,IF(AND(J18&gt;=45,J18&lt;=59),0)))))</f>
        <v>0</v>
      </c>
    </row>
    <row r="20" spans="1:129" ht="9.75" customHeight="1" thickBot="1">
      <c r="A20" s="184"/>
      <c r="B20" s="186"/>
      <c r="C20" s="188"/>
      <c r="D20" s="177"/>
      <c r="E20" s="169" t="s">
        <v>86</v>
      </c>
      <c r="F20" s="180"/>
      <c r="G20" s="175" t="s">
        <v>94</v>
      </c>
      <c r="H20" s="177"/>
      <c r="I20" s="169" t="s">
        <v>86</v>
      </c>
      <c r="J20" s="180"/>
      <c r="K20" s="169" t="s">
        <v>20</v>
      </c>
      <c r="L20" s="182">
        <f>IF(D20="","",IF(F20&gt;=45,D20+1,D20))</f>
      </c>
      <c r="M20" s="167" t="s">
        <v>19</v>
      </c>
      <c r="N20" s="169">
        <f>IF(F20="","",IF(AND(F20&gt;=0,F20&lt;15),0,IF(AND(F20&gt;=15,F20&lt;30),30,IF(AND(F20&gt;=30,F20&lt;45),30,IF(AND(F20&gt;=45,F20&lt;=59),0)))))</f>
      </c>
      <c r="O20" s="171" t="s">
        <v>20</v>
      </c>
      <c r="P20" s="173">
        <f>IF(H20="","",IF(J20&gt;=45,H20+1,H20))</f>
      </c>
      <c r="Q20" s="167" t="s">
        <v>19</v>
      </c>
      <c r="R20" s="169">
        <f>IF(J20="","",IF(AND(J20&gt;=0,J20&lt;15),0,IF(AND(J20&gt;=15,J20&lt;30),30,IF(AND(J20&gt;=30,J20&lt;45),30,IF(AND(J20&gt;=45,J20&lt;=59),0)))))</f>
      </c>
      <c r="S20" s="151" t="s">
        <v>20</v>
      </c>
      <c r="T20" s="153">
        <f>IF(DN20=0,"",DN20)</f>
      </c>
      <c r="U20" s="154"/>
      <c r="V20" s="155">
        <f>IF(DQ20=0,"",DQ20)</f>
      </c>
      <c r="W20" s="156"/>
      <c r="X20" s="157">
        <f>IF(DT20=0,"",DT20)</f>
      </c>
      <c r="Y20" s="158"/>
      <c r="Z20" s="159">
        <f>AN20</f>
      </c>
      <c r="AA20" s="161">
        <f>IF(DU20="エラー","実績エラー","")</f>
      </c>
      <c r="AB20" s="162"/>
      <c r="AC20" s="163"/>
      <c r="AD20" s="149">
        <f>IF(AND(DU21="エラー",J20&lt;&gt;""),"実績エラー","")</f>
      </c>
      <c r="AE20" s="149"/>
      <c r="AF20" s="149"/>
      <c r="AG20" s="16"/>
      <c r="AH20" s="112">
        <f>IF(AND(D20&gt;=0,F20&gt;=0,H20&gt;=0,J20&gt;=0,C20="",D20&lt;&gt;"",F20&lt;&gt;"",H20&lt;&gt;"",J20&lt;&gt;""),1,0)</f>
        <v>0</v>
      </c>
      <c r="AI20" s="112">
        <f>IF(OR(C20=1,C20=2),0,IF(C20="",0,1))</f>
        <v>0</v>
      </c>
      <c r="AJ20" s="150">
        <f>IF(T20="",0,T20)</f>
        <v>0</v>
      </c>
      <c r="AK20" s="134">
        <f>IF(V20="",0,V20)</f>
        <v>0</v>
      </c>
      <c r="AL20" s="134">
        <f>IF(X20="",0,X20)</f>
        <v>0</v>
      </c>
      <c r="AM20" s="134">
        <f>SUM(AJ20:AL21)</f>
        <v>0</v>
      </c>
      <c r="AN20" s="148">
        <f>IF(AM20=0,"",IF(AM20=0.5,1,""))</f>
      </c>
      <c r="AO20" s="112">
        <f>IF(C20=1,AJ20,"")</f>
      </c>
      <c r="AP20" s="112">
        <f>IF(C20=1,AK20,"")</f>
      </c>
      <c r="AQ20" s="112">
        <f>IF(C20=1,AL20,"")</f>
      </c>
      <c r="AR20" s="112">
        <f>SUM(AO20:AQ21)</f>
        <v>0</v>
      </c>
      <c r="AS20" s="112">
        <f>IF(AR20=0,"",AR20)</f>
      </c>
      <c r="AT20" s="112">
        <f>IF(C20=2,AJ20,"")</f>
      </c>
      <c r="AU20" s="112">
        <f>IF(C20=2,AK20,"")</f>
      </c>
      <c r="AV20" s="112">
        <f>IF(C20=2,AL20,"")</f>
      </c>
      <c r="AW20" s="112">
        <f>SUM(AT20:AV21)</f>
        <v>0</v>
      </c>
      <c r="AX20" s="112">
        <f>IF(AW20=0,"",AW20)</f>
      </c>
      <c r="AY20" s="112">
        <f>IF(C20=3,AJ20,"")</f>
      </c>
      <c r="AZ20" s="112">
        <f>IF(C20=3,AK20,"")</f>
      </c>
      <c r="BA20" s="112">
        <f>IF(C20=3,AL20,"")</f>
      </c>
      <c r="BB20" s="112">
        <f>SUM(AY20:BA21)</f>
        <v>0</v>
      </c>
      <c r="BC20" s="112">
        <f>IF(BB20=0,"",BB20)</f>
      </c>
      <c r="BD20" s="112">
        <f>IF(C20=4,AJ20,"")</f>
      </c>
      <c r="BE20" s="112">
        <f>IF(C20=4,AK20,"")</f>
      </c>
      <c r="BF20" s="112">
        <f>IF(C20=4,AL20,"")</f>
      </c>
      <c r="BG20" s="112">
        <f>SUM(BD20:BF21)</f>
        <v>0</v>
      </c>
      <c r="BH20" s="112">
        <f>IF(BG20=0,"",BG20)</f>
      </c>
      <c r="BJ20" s="17">
        <f>IF(L20="","",L20)</f>
      </c>
      <c r="BK20" s="17">
        <f>IF(N20="","",N20)</f>
      </c>
      <c r="BL20" s="18">
        <f>IF(P20="","",P20)</f>
      </c>
      <c r="BM20" s="18">
        <f>IF(R20="","",R20)</f>
      </c>
      <c r="BN20" s="133">
        <f>SUM(BJ21:BK21)</f>
        <v>0</v>
      </c>
      <c r="BO20" s="134">
        <f>SUM(BL21:BM21)</f>
        <v>0</v>
      </c>
      <c r="BP20" s="134">
        <f>BO20-BN20</f>
        <v>0</v>
      </c>
      <c r="BQ20" s="138">
        <f>IF(AND(BN20&gt;=0,BN20&lt;6),1,IF(AND(BN20&gt;=6,BN20&lt;8),2,IF(AND(BN20&gt;=8,BN20&lt;18),3,IF(AND(BN20&gt;=18,BN20&lt;22),4,IF(AND(BN20&gt;=22,BN20&lt;24),5,0)))))</f>
        <v>1</v>
      </c>
      <c r="BR20" s="139">
        <f>IF(BQ20=1,3,IF(BQ20=2,2,IF(BQ20=3,1,IF(BQ20=4,2,IF(BQ20=5,3,0)))))</f>
        <v>3</v>
      </c>
      <c r="BS20" s="147">
        <f>IF(BQ20=1,6,IF(BQ20=2,8,IF(BQ20=3,18,IF(BQ20=4,22,IF(BQ20=5,24,0)))))</f>
        <v>6</v>
      </c>
      <c r="BT20" s="143">
        <f>IF(BS20&gt;BO20,BP20,BS20-BN20)</f>
        <v>0</v>
      </c>
      <c r="BU20" s="144">
        <f>BP20-BT20</f>
        <v>0</v>
      </c>
      <c r="BV20" s="138">
        <f>IF(BU20&gt;0,BQ20+1,0)</f>
        <v>0</v>
      </c>
      <c r="BW20" s="139">
        <f>IF(BV20=1,3,IF(BV20=2,2,IF(BV20=3,1,IF(BV20=4,2,IF(BV20=5,3,0)))))</f>
        <v>0</v>
      </c>
      <c r="BX20" s="140">
        <f>IF(BV20=1,0,IF(BV20=2,6,IF(BV20=3,8,IF(BV20=4,18,IF(BV20=5,22,0)))))</f>
        <v>0</v>
      </c>
      <c r="BY20" s="134">
        <f>IF(BV20=1,6,IF(BV20=2,8,IF(BV20=3,18,IF(BV20=4,22,IF(BV20=5,24,0)))))</f>
        <v>0</v>
      </c>
      <c r="BZ20" s="146">
        <f>IF(BU20&gt;CA20,BU20-CA20,IF(BU20=CA20,CA20,BU20))</f>
        <v>0</v>
      </c>
      <c r="CA20" s="141">
        <f>IF(BU20&gt;=BY20-BX20,BU20-(BY20-BX20),BU20)</f>
        <v>0</v>
      </c>
      <c r="CB20" s="144">
        <f>BP20-(BT20+BZ20)</f>
        <v>0</v>
      </c>
      <c r="CC20" s="138">
        <f>IF(CB20&gt;0,BV20+1,0)</f>
        <v>0</v>
      </c>
      <c r="CD20" s="139">
        <f>IF(CC20=1,3,IF(CC20=2,2,IF(CC20=3,1,IF(CC20=4,2,IF(CC20=5,3,0)))))</f>
        <v>0</v>
      </c>
      <c r="CE20" s="140">
        <f>IF(CC20=1,0,IF(CC20=2,6,IF(CC20=3,8,IF(CC20=4,18,IF(CC20=5,22,0)))))</f>
        <v>0</v>
      </c>
      <c r="CF20" s="134">
        <f>IF(CC20=1,6,IF(CC20=2,8,IF(CC20=3,18,IF(CC20=4,22,IF(CC20=5,24,0)))))</f>
        <v>0</v>
      </c>
      <c r="CG20" s="134">
        <f>CE20+CB20</f>
        <v>0</v>
      </c>
      <c r="CH20" s="146">
        <f>IF(CG20&gt;CF20,CF20-CE20,CG20-CE20)</f>
        <v>0</v>
      </c>
      <c r="CI20" s="147">
        <f>CB20-CH20</f>
        <v>0</v>
      </c>
      <c r="CJ20" s="134">
        <f>IF(CI20&gt;=0,CF20,CI20)</f>
        <v>0</v>
      </c>
      <c r="CK20" s="145">
        <f>IF(CI20&gt;0,1,0)</f>
        <v>0</v>
      </c>
      <c r="CL20" s="138">
        <f>IF(CD20=0,0,CC20+1)</f>
        <v>0</v>
      </c>
      <c r="CM20" s="139">
        <f>IF(CL20=1,3,IF(CL20=2,2,IF(CL20=3,1,IF(CL20=4,2,IF(CL20=5,3,0)))))</f>
        <v>0</v>
      </c>
      <c r="CN20" s="140">
        <f>IF(CL20=1,0,IF(CL20=2,6,IF(CL20=3,8,IF(CL20=4,18,IF(CL20=5,22,0)))))</f>
        <v>0</v>
      </c>
      <c r="CO20" s="134">
        <f>IF(CL20=1,6,IF(CL20=2,8,IF(CL20=3,18,IF(CL20=4,22,IF(CL20=5,24,0)))))</f>
        <v>0</v>
      </c>
      <c r="CP20" s="136">
        <f>CI20+CN20</f>
        <v>0</v>
      </c>
      <c r="CQ20" s="143">
        <f>IF(CP20&gt;CO20,CO20-CN20,CP20-CN20)</f>
        <v>0</v>
      </c>
      <c r="CR20" s="144">
        <f>IF(CQ20&gt;0,CP20-(CN20+CQ20),0)</f>
        <v>0</v>
      </c>
      <c r="CS20" s="145">
        <f>IF(CQ20&gt;0,1,0)</f>
        <v>0</v>
      </c>
      <c r="CT20" s="138">
        <f>IF(CS20=1,CL20+1,0)</f>
        <v>0</v>
      </c>
      <c r="CU20" s="139">
        <f>IF(CT20=1,3,IF(CT20=2,2,IF(CT20=3,1,IF(CT20=4,2,IF(CT20=5,3,0)))))</f>
        <v>0</v>
      </c>
      <c r="CV20" s="140">
        <f>IF(CT20=1,0,IF(CT20=2,6,IF(CT20=3,8,IF(CT20=4,18,IF(CT20=5,22,0)))))</f>
        <v>0</v>
      </c>
      <c r="CW20" s="134">
        <f>IF(CT20=1,6,IF(CT20=2,8,IF(CT20=3,18,IF(CT20=4,22,IF(CT20=5,24,0)))))</f>
        <v>0</v>
      </c>
      <c r="CX20" s="142">
        <f>IF(CT20&gt;0,CR20,0)</f>
        <v>0</v>
      </c>
      <c r="CY20" s="137">
        <f>BQ20</f>
        <v>1</v>
      </c>
      <c r="CZ20" s="112">
        <f>BR20</f>
        <v>3</v>
      </c>
      <c r="DA20" s="136">
        <f>BT20</f>
        <v>0</v>
      </c>
      <c r="DB20" s="137">
        <f>BV20</f>
        <v>0</v>
      </c>
      <c r="DC20" s="112">
        <f>BW20</f>
        <v>0</v>
      </c>
      <c r="DD20" s="134">
        <f>BZ20</f>
        <v>0</v>
      </c>
      <c r="DE20" s="137">
        <f>CC20</f>
        <v>0</v>
      </c>
      <c r="DF20" s="112">
        <f>CD20</f>
        <v>0</v>
      </c>
      <c r="DG20" s="134">
        <f>CH20</f>
        <v>0</v>
      </c>
      <c r="DH20" s="137">
        <f>CL20</f>
        <v>0</v>
      </c>
      <c r="DI20" s="112">
        <f>CM20</f>
        <v>0</v>
      </c>
      <c r="DJ20" s="136">
        <f>CQ20</f>
        <v>0</v>
      </c>
      <c r="DK20" s="137">
        <f>CT20</f>
        <v>0</v>
      </c>
      <c r="DL20" s="112">
        <f>CU20</f>
        <v>0</v>
      </c>
      <c r="DM20" s="133">
        <f>CX20</f>
        <v>0</v>
      </c>
      <c r="DN20" s="131">
        <f>IF(CZ20=1,DA20,IF(DC20=1,DD20,IF(DF20=1,DG20,IF(DI20=1,DJ20,IF(DL20=1,DM20,0)))))</f>
        <v>0</v>
      </c>
      <c r="DO20" s="134">
        <f>IF(CY20=2,DA20,IF(DB20=2,DD20,IF(DE20=2,DG20,IF(DH20=2,DJ20,IF(DK20=2,DM20,0)))))</f>
        <v>0</v>
      </c>
      <c r="DP20" s="134">
        <f>IF(CY20=4,DA20,IF(DB20=4,DD20,IF(DE20=4,DG20,IF(DH20=4,DJ20,IF(DK20=4,DM20,0)))))</f>
        <v>0</v>
      </c>
      <c r="DQ20" s="135">
        <f>DO20+DP20</f>
        <v>0</v>
      </c>
      <c r="DR20" s="134">
        <f>IF(CY20=1,DA20,IF(DB20=1,DD20,IF(DE20=1,DG20,IF(DH20=1,DJ20,IF(DK20=1,DM20,0)))))</f>
        <v>0</v>
      </c>
      <c r="DS20" s="112">
        <f>IF(CY20=5,DA20,IF(DB20=5,DD20,IF(DE20=5,DG20,IF(DH20=5,DJ20,IF(DK20=5,DM20,0)))))</f>
        <v>0</v>
      </c>
      <c r="DT20" s="130">
        <f>DR20+DS20</f>
        <v>0</v>
      </c>
      <c r="DU20" s="50">
        <f>IF(((DX20*60+DY20)-(DV20*60+DW20))-((H20*60+J20)-(D20*60+F20))&gt;15,"エラー","")</f>
      </c>
      <c r="DV20" s="49" t="str">
        <f>IF(D20="","0",IF(F20&gt;=45,D20+1,D20))</f>
        <v>0</v>
      </c>
      <c r="DW20" s="49" t="str">
        <f>IF(F20="","0",IF(AND(F20&gt;=0,F20&lt;15),0,IF(AND(F20&gt;=15,F20&lt;30),30,IF(AND(F20&gt;=30,F20&lt;45),30,IF(AND(F20&gt;=45,F20&lt;=59),0)))))</f>
        <v>0</v>
      </c>
      <c r="DX20" s="49" t="str">
        <f>IF(H20="","0",IF(J20&gt;=45,H20+1,H20))</f>
        <v>0</v>
      </c>
      <c r="DY20" s="49" t="str">
        <f>IF(J20="","0",IF(AND(J20&gt;=0,J20&lt;15),0,IF(AND(J20&gt;=15,J20&lt;30),30,IF(AND(J20&gt;=30,J20&lt;45),30,IF(AND(J20&gt;=45,J20&lt;=59),0)))))</f>
        <v>0</v>
      </c>
    </row>
    <row r="21" spans="1:129" ht="9.75" customHeight="1" thickBot="1">
      <c r="A21" s="185"/>
      <c r="B21" s="187"/>
      <c r="C21" s="188"/>
      <c r="D21" s="178"/>
      <c r="E21" s="179"/>
      <c r="F21" s="181"/>
      <c r="G21" s="176"/>
      <c r="H21" s="178"/>
      <c r="I21" s="179"/>
      <c r="J21" s="181"/>
      <c r="K21" s="179"/>
      <c r="L21" s="183"/>
      <c r="M21" s="168"/>
      <c r="N21" s="170"/>
      <c r="O21" s="172"/>
      <c r="P21" s="174"/>
      <c r="Q21" s="168"/>
      <c r="R21" s="170"/>
      <c r="S21" s="152"/>
      <c r="T21" s="153"/>
      <c r="U21" s="154"/>
      <c r="V21" s="155"/>
      <c r="W21" s="156"/>
      <c r="X21" s="157"/>
      <c r="Y21" s="158"/>
      <c r="Z21" s="160"/>
      <c r="AA21" s="164"/>
      <c r="AB21" s="165"/>
      <c r="AC21" s="166"/>
      <c r="AD21" s="149"/>
      <c r="AE21" s="149"/>
      <c r="AF21" s="149"/>
      <c r="AG21" s="16"/>
      <c r="AH21" s="112"/>
      <c r="AI21" s="112"/>
      <c r="AJ21" s="150"/>
      <c r="AK21" s="134"/>
      <c r="AL21" s="134"/>
      <c r="AM21" s="134"/>
      <c r="AN21" s="148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J21" s="19">
        <f>BJ20</f>
      </c>
      <c r="BK21" s="20">
        <f>IF(BK20="","",BK20/60)</f>
      </c>
      <c r="BL21">
        <f>BL20</f>
      </c>
      <c r="BM21">
        <f>IF(BM20="","",BM20/60)</f>
      </c>
      <c r="BN21" s="133"/>
      <c r="BO21" s="134"/>
      <c r="BP21" s="134"/>
      <c r="BQ21" s="138"/>
      <c r="BR21" s="139"/>
      <c r="BS21" s="147"/>
      <c r="BT21" s="139"/>
      <c r="BU21" s="141"/>
      <c r="BV21" s="138"/>
      <c r="BW21" s="139"/>
      <c r="BX21" s="141"/>
      <c r="BY21" s="134"/>
      <c r="BZ21" s="146"/>
      <c r="CA21" s="141"/>
      <c r="CB21" s="144"/>
      <c r="CC21" s="138"/>
      <c r="CD21" s="139"/>
      <c r="CE21" s="141"/>
      <c r="CF21" s="134"/>
      <c r="CG21" s="134"/>
      <c r="CH21" s="146"/>
      <c r="CI21" s="147"/>
      <c r="CJ21" s="134"/>
      <c r="CK21" s="145"/>
      <c r="CL21" s="138"/>
      <c r="CM21" s="139"/>
      <c r="CN21" s="141"/>
      <c r="CO21" s="134"/>
      <c r="CP21" s="112"/>
      <c r="CQ21" s="139"/>
      <c r="CR21" s="144"/>
      <c r="CS21" s="145"/>
      <c r="CT21" s="138"/>
      <c r="CU21" s="139"/>
      <c r="CV21" s="141"/>
      <c r="CW21" s="134"/>
      <c r="CX21" s="142"/>
      <c r="CY21" s="137"/>
      <c r="CZ21" s="112"/>
      <c r="DA21" s="112"/>
      <c r="DB21" s="137"/>
      <c r="DC21" s="112"/>
      <c r="DD21" s="112"/>
      <c r="DE21" s="137"/>
      <c r="DF21" s="112"/>
      <c r="DG21" s="112"/>
      <c r="DH21" s="137"/>
      <c r="DI21" s="112"/>
      <c r="DJ21" s="112"/>
      <c r="DK21" s="137"/>
      <c r="DL21" s="112"/>
      <c r="DM21" s="112"/>
      <c r="DN21" s="131"/>
      <c r="DO21" s="134"/>
      <c r="DP21" s="134"/>
      <c r="DQ21" s="135"/>
      <c r="DR21" s="134"/>
      <c r="DS21" s="112"/>
      <c r="DT21" s="131"/>
      <c r="DU21" s="49">
        <f>IF(((DX20*60+DY20)-(DV20*60+DW20))-((H20*60+J20)-(D20*60+F20))&lt;-14,"エラー","")</f>
      </c>
      <c r="DV21" s="49" t="str">
        <f>IF(D20="","0",IF(F20&gt;=45,D20+1,D20))</f>
        <v>0</v>
      </c>
      <c r="DW21" s="49" t="str">
        <f>IF(F20="","0",IF(AND(F20&gt;=0,F20&lt;15),0,IF(AND(F20&gt;=15,F20&lt;30),30,IF(AND(F20&gt;=30,F20&lt;45),30,IF(AND(F20&gt;=45,F20&lt;=59),0)))))</f>
        <v>0</v>
      </c>
      <c r="DX21" s="49" t="str">
        <f>IF(H20="","0",IF(J20&gt;=45,H20+1,H20))</f>
        <v>0</v>
      </c>
      <c r="DY21" s="49" t="str">
        <f>IF(J20="","0",IF(AND(J20&gt;=0,J20&lt;15),0,IF(AND(J20&gt;=15,J20&lt;30),30,IF(AND(J20&gt;=30,J20&lt;45),30,IF(AND(J20&gt;=45,J20&lt;=59),0)))))</f>
        <v>0</v>
      </c>
    </row>
    <row r="22" spans="1:129" ht="9.75" customHeight="1" thickBot="1">
      <c r="A22" s="184"/>
      <c r="B22" s="186"/>
      <c r="C22" s="188"/>
      <c r="D22" s="177"/>
      <c r="E22" s="169" t="s">
        <v>86</v>
      </c>
      <c r="F22" s="180"/>
      <c r="G22" s="175" t="s">
        <v>94</v>
      </c>
      <c r="H22" s="177"/>
      <c r="I22" s="169" t="s">
        <v>86</v>
      </c>
      <c r="J22" s="180"/>
      <c r="K22" s="169" t="s">
        <v>20</v>
      </c>
      <c r="L22" s="182">
        <f>IF(D22="","",IF(F22&gt;=45,D22+1,D22))</f>
      </c>
      <c r="M22" s="167" t="s">
        <v>19</v>
      </c>
      <c r="N22" s="169">
        <f>IF(F22="","",IF(AND(F22&gt;=0,F22&lt;15),0,IF(AND(F22&gt;=15,F22&lt;30),30,IF(AND(F22&gt;=30,F22&lt;45),30,IF(AND(F22&gt;=45,F22&lt;=59),0)))))</f>
      </c>
      <c r="O22" s="171" t="s">
        <v>20</v>
      </c>
      <c r="P22" s="173">
        <f>IF(H22="","",IF(J22&gt;=45,H22+1,H22))</f>
      </c>
      <c r="Q22" s="167" t="s">
        <v>19</v>
      </c>
      <c r="R22" s="169">
        <f>IF(J22="","",IF(AND(J22&gt;=0,J22&lt;15),0,IF(AND(J22&gt;=15,J22&lt;30),30,IF(AND(J22&gt;=30,J22&lt;45),30,IF(AND(J22&gt;=45,J22&lt;=59),0)))))</f>
      </c>
      <c r="S22" s="151" t="s">
        <v>20</v>
      </c>
      <c r="T22" s="153">
        <f>IF(DN22=0,"",DN22)</f>
      </c>
      <c r="U22" s="154"/>
      <c r="V22" s="155">
        <f>IF(DQ22=0,"",DQ22)</f>
      </c>
      <c r="W22" s="156"/>
      <c r="X22" s="157">
        <f>IF(DT22=0,"",DT22)</f>
      </c>
      <c r="Y22" s="158"/>
      <c r="Z22" s="159">
        <f>AN22</f>
      </c>
      <c r="AA22" s="161">
        <f>IF(DU22="エラー","実績エラー","")</f>
      </c>
      <c r="AB22" s="162"/>
      <c r="AC22" s="163"/>
      <c r="AD22" s="149">
        <f>IF(AND(DU23="エラー",J22&lt;&gt;""),"実績エラー","")</f>
      </c>
      <c r="AE22" s="149"/>
      <c r="AF22" s="149"/>
      <c r="AG22" s="16"/>
      <c r="AH22" s="112">
        <f>IF(AND(D22&gt;=0,F22&gt;=0,H22&gt;=0,J22&gt;=0,C22="",D22&lt;&gt;"",F22&lt;&gt;"",H22&lt;&gt;"",J22&lt;&gt;""),1,0)</f>
        <v>0</v>
      </c>
      <c r="AI22" s="112">
        <f>IF(OR(C22=1,C22=2),0,IF(C22="",0,1))</f>
        <v>0</v>
      </c>
      <c r="AJ22" s="150">
        <f>IF(T22="",0,T22)</f>
        <v>0</v>
      </c>
      <c r="AK22" s="134">
        <f>IF(V22="",0,V22)</f>
        <v>0</v>
      </c>
      <c r="AL22" s="134">
        <f>IF(X22="",0,X22)</f>
        <v>0</v>
      </c>
      <c r="AM22" s="134">
        <f>SUM(AJ22:AL23)</f>
        <v>0</v>
      </c>
      <c r="AN22" s="148">
        <f>IF(AM22=0,"",IF(AM22=0.5,1,""))</f>
      </c>
      <c r="AO22" s="112">
        <f>IF(C22=1,AJ22,"")</f>
      </c>
      <c r="AP22" s="112">
        <f>IF(C22=1,AK22,"")</f>
      </c>
      <c r="AQ22" s="112">
        <f>IF(C22=1,AL22,"")</f>
      </c>
      <c r="AR22" s="112">
        <f>SUM(AO22:AQ23)</f>
        <v>0</v>
      </c>
      <c r="AS22" s="112">
        <f>IF(AR22=0,"",AR22)</f>
      </c>
      <c r="AT22" s="112">
        <f>IF(C22=2,AJ22,"")</f>
      </c>
      <c r="AU22" s="112">
        <f>IF(C22=2,AK22,"")</f>
      </c>
      <c r="AV22" s="112">
        <f>IF(C22=2,AL22,"")</f>
      </c>
      <c r="AW22" s="112">
        <f>SUM(AT22:AV23)</f>
        <v>0</v>
      </c>
      <c r="AX22" s="112">
        <f>IF(AW22=0,"",AW22)</f>
      </c>
      <c r="AY22" s="112">
        <f>IF(C22=3,AJ22,"")</f>
      </c>
      <c r="AZ22" s="112">
        <f>IF(C22=3,AK22,"")</f>
      </c>
      <c r="BA22" s="112">
        <f>IF(C22=3,AL22,"")</f>
      </c>
      <c r="BB22" s="112">
        <f>SUM(AY22:BA23)</f>
        <v>0</v>
      </c>
      <c r="BC22" s="112">
        <f>IF(BB22=0,"",BB22)</f>
      </c>
      <c r="BD22" s="112">
        <f>IF(C22=4,AJ22,"")</f>
      </c>
      <c r="BE22" s="112">
        <f>IF(C22=4,AK22,"")</f>
      </c>
      <c r="BF22" s="112">
        <f>IF(C22=4,AL22,"")</f>
      </c>
      <c r="BG22" s="112">
        <f>SUM(BD22:BF23)</f>
        <v>0</v>
      </c>
      <c r="BH22" s="112">
        <f>IF(BG22=0,"",BG22)</f>
      </c>
      <c r="BJ22" s="17">
        <f>IF(L22="","",L22)</f>
      </c>
      <c r="BK22" s="17">
        <f>IF(N22="","",N22)</f>
      </c>
      <c r="BL22" s="18">
        <f>IF(P22="","",P22)</f>
      </c>
      <c r="BM22" s="18">
        <f>IF(R22="","",R22)</f>
      </c>
      <c r="BN22" s="133">
        <f>SUM(BJ23:BK23)</f>
        <v>0</v>
      </c>
      <c r="BO22" s="134">
        <f>SUM(BL23:BM23)</f>
        <v>0</v>
      </c>
      <c r="BP22" s="134">
        <f>BO22-BN22</f>
        <v>0</v>
      </c>
      <c r="BQ22" s="138">
        <f>IF(AND(BN22&gt;=0,BN22&lt;6),1,IF(AND(BN22&gt;=6,BN22&lt;8),2,IF(AND(BN22&gt;=8,BN22&lt;18),3,IF(AND(BN22&gt;=18,BN22&lt;22),4,IF(AND(BN22&gt;=22,BN22&lt;24),5,0)))))</f>
        <v>1</v>
      </c>
      <c r="BR22" s="139">
        <f>IF(BQ22=1,3,IF(BQ22=2,2,IF(BQ22=3,1,IF(BQ22=4,2,IF(BQ22=5,3,0)))))</f>
        <v>3</v>
      </c>
      <c r="BS22" s="147">
        <f>IF(BQ22=1,6,IF(BQ22=2,8,IF(BQ22=3,18,IF(BQ22=4,22,IF(BQ22=5,24,0)))))</f>
        <v>6</v>
      </c>
      <c r="BT22" s="143">
        <f>IF(BS22&gt;BO22,BP22,BS22-BN22)</f>
        <v>0</v>
      </c>
      <c r="BU22" s="144">
        <f>BP22-BT22</f>
        <v>0</v>
      </c>
      <c r="BV22" s="138">
        <f>IF(BU22&gt;0,BQ22+1,0)</f>
        <v>0</v>
      </c>
      <c r="BW22" s="139">
        <f>IF(BV22=1,3,IF(BV22=2,2,IF(BV22=3,1,IF(BV22=4,2,IF(BV22=5,3,0)))))</f>
        <v>0</v>
      </c>
      <c r="BX22" s="140">
        <f>IF(BV22=1,0,IF(BV22=2,6,IF(BV22=3,8,IF(BV22=4,18,IF(BV22=5,22,0)))))</f>
        <v>0</v>
      </c>
      <c r="BY22" s="134">
        <f>IF(BV22=1,6,IF(BV22=2,8,IF(BV22=3,18,IF(BV22=4,22,IF(BV22=5,24,0)))))</f>
        <v>0</v>
      </c>
      <c r="BZ22" s="146">
        <f>IF(BU22&gt;CA22,BU22-CA22,IF(BU22=CA22,CA22,BU22))</f>
        <v>0</v>
      </c>
      <c r="CA22" s="141">
        <f>IF(BU22&gt;=BY22-BX22,BU22-(BY22-BX22),BU22)</f>
        <v>0</v>
      </c>
      <c r="CB22" s="144">
        <f>BP22-(BT22+BZ22)</f>
        <v>0</v>
      </c>
      <c r="CC22" s="138">
        <f>IF(CB22&gt;0,BV22+1,0)</f>
        <v>0</v>
      </c>
      <c r="CD22" s="139">
        <f>IF(CC22=1,3,IF(CC22=2,2,IF(CC22=3,1,IF(CC22=4,2,IF(CC22=5,3,0)))))</f>
        <v>0</v>
      </c>
      <c r="CE22" s="140">
        <f>IF(CC22=1,0,IF(CC22=2,6,IF(CC22=3,8,IF(CC22=4,18,IF(CC22=5,22,0)))))</f>
        <v>0</v>
      </c>
      <c r="CF22" s="134">
        <f>IF(CC22=1,6,IF(CC22=2,8,IF(CC22=3,18,IF(CC22=4,22,IF(CC22=5,24,0)))))</f>
        <v>0</v>
      </c>
      <c r="CG22" s="134">
        <f>CE22+CB22</f>
        <v>0</v>
      </c>
      <c r="CH22" s="146">
        <f>IF(CG22&gt;CF22,CF22-CE22,CG22-CE22)</f>
        <v>0</v>
      </c>
      <c r="CI22" s="147">
        <f>CB22-CH22</f>
        <v>0</v>
      </c>
      <c r="CJ22" s="134">
        <f>IF(CI22&gt;=0,CF22,CI22)</f>
        <v>0</v>
      </c>
      <c r="CK22" s="145">
        <f>IF(CI22&gt;0,1,0)</f>
        <v>0</v>
      </c>
      <c r="CL22" s="138">
        <f>IF(CD22=0,0,CC22+1)</f>
        <v>0</v>
      </c>
      <c r="CM22" s="139">
        <f>IF(CL22=1,3,IF(CL22=2,2,IF(CL22=3,1,IF(CL22=4,2,IF(CL22=5,3,0)))))</f>
        <v>0</v>
      </c>
      <c r="CN22" s="140">
        <f>IF(CL22=1,0,IF(CL22=2,6,IF(CL22=3,8,IF(CL22=4,18,IF(CL22=5,22,0)))))</f>
        <v>0</v>
      </c>
      <c r="CO22" s="134">
        <f>IF(CL22=1,6,IF(CL22=2,8,IF(CL22=3,18,IF(CL22=4,22,IF(CL22=5,24,0)))))</f>
        <v>0</v>
      </c>
      <c r="CP22" s="136">
        <f>CI22+CN22</f>
        <v>0</v>
      </c>
      <c r="CQ22" s="143">
        <f>IF(CP22&gt;CO22,CO22-CN22,CP22-CN22)</f>
        <v>0</v>
      </c>
      <c r="CR22" s="144">
        <f>IF(CQ22&gt;0,CP22-(CN22+CQ22),0)</f>
        <v>0</v>
      </c>
      <c r="CS22" s="145">
        <f>IF(CQ22&gt;0,1,0)</f>
        <v>0</v>
      </c>
      <c r="CT22" s="138">
        <f>IF(CS22=1,CL22+1,0)</f>
        <v>0</v>
      </c>
      <c r="CU22" s="139">
        <f>IF(CT22=1,3,IF(CT22=2,2,IF(CT22=3,1,IF(CT22=4,2,IF(CT22=5,3,0)))))</f>
        <v>0</v>
      </c>
      <c r="CV22" s="140">
        <f>IF(CT22=1,0,IF(CT22=2,6,IF(CT22=3,8,IF(CT22=4,18,IF(CT22=5,22,0)))))</f>
        <v>0</v>
      </c>
      <c r="CW22" s="134">
        <f>IF(CT22=1,6,IF(CT22=2,8,IF(CT22=3,18,IF(CT22=4,22,IF(CT22=5,24,0)))))</f>
        <v>0</v>
      </c>
      <c r="CX22" s="142">
        <f>IF(CT22&gt;0,CR22,0)</f>
        <v>0</v>
      </c>
      <c r="CY22" s="137">
        <f>BQ22</f>
        <v>1</v>
      </c>
      <c r="CZ22" s="112">
        <f>BR22</f>
        <v>3</v>
      </c>
      <c r="DA22" s="136">
        <f>BT22</f>
        <v>0</v>
      </c>
      <c r="DB22" s="137">
        <f>BV22</f>
        <v>0</v>
      </c>
      <c r="DC22" s="112">
        <f>BW22</f>
        <v>0</v>
      </c>
      <c r="DD22" s="134">
        <f>BZ22</f>
        <v>0</v>
      </c>
      <c r="DE22" s="137">
        <f>CC22</f>
        <v>0</v>
      </c>
      <c r="DF22" s="112">
        <f>CD22</f>
        <v>0</v>
      </c>
      <c r="DG22" s="134">
        <f>CH22</f>
        <v>0</v>
      </c>
      <c r="DH22" s="137">
        <f>CL22</f>
        <v>0</v>
      </c>
      <c r="DI22" s="112">
        <f>CM22</f>
        <v>0</v>
      </c>
      <c r="DJ22" s="136">
        <f>CQ22</f>
        <v>0</v>
      </c>
      <c r="DK22" s="137">
        <f>CT22</f>
        <v>0</v>
      </c>
      <c r="DL22" s="112">
        <f>CU22</f>
        <v>0</v>
      </c>
      <c r="DM22" s="133">
        <f>CX22</f>
        <v>0</v>
      </c>
      <c r="DN22" s="131">
        <f>IF(CZ22=1,DA22,IF(DC22=1,DD22,IF(DF22=1,DG22,IF(DI22=1,DJ22,IF(DL22=1,DM22,0)))))</f>
        <v>0</v>
      </c>
      <c r="DO22" s="134">
        <f>IF(CY22=2,DA22,IF(DB22=2,DD22,IF(DE22=2,DG22,IF(DH22=2,DJ22,IF(DK22=2,DM22,0)))))</f>
        <v>0</v>
      </c>
      <c r="DP22" s="134">
        <f>IF(CY22=4,DA22,IF(DB22=4,DD22,IF(DE22=4,DG22,IF(DH22=4,DJ22,IF(DK22=4,DM22,0)))))</f>
        <v>0</v>
      </c>
      <c r="DQ22" s="135">
        <f>DO22+DP22</f>
        <v>0</v>
      </c>
      <c r="DR22" s="134">
        <f>IF(CY22=1,DA22,IF(DB22=1,DD22,IF(DE22=1,DG22,IF(DH22=1,DJ22,IF(DK22=1,DM22,0)))))</f>
        <v>0</v>
      </c>
      <c r="DS22" s="112">
        <f>IF(CY22=5,DA22,IF(DB22=5,DD22,IF(DE22=5,DG22,IF(DH22=5,DJ22,IF(DK22=5,DM22,0)))))</f>
        <v>0</v>
      </c>
      <c r="DT22" s="130">
        <f>DR22+DS22</f>
        <v>0</v>
      </c>
      <c r="DU22" s="50">
        <f>IF(((DX22*60+DY22)-(DV22*60+DW22))-((H22*60+J22)-(D22*60+F22))&gt;15,"エラー","")</f>
      </c>
      <c r="DV22" s="49" t="str">
        <f>IF(D22="","0",IF(F22&gt;=45,D22+1,D22))</f>
        <v>0</v>
      </c>
      <c r="DW22" s="49" t="str">
        <f>IF(F22="","0",IF(AND(F22&gt;=0,F22&lt;15),0,IF(AND(F22&gt;=15,F22&lt;30),30,IF(AND(F22&gt;=30,F22&lt;45),30,IF(AND(F22&gt;=45,F22&lt;=59),0)))))</f>
        <v>0</v>
      </c>
      <c r="DX22" s="49" t="str">
        <f>IF(H22="","0",IF(J22&gt;=45,H22+1,H22))</f>
        <v>0</v>
      </c>
      <c r="DY22" s="49" t="str">
        <f>IF(J22="","0",IF(AND(J22&gt;=0,J22&lt;15),0,IF(AND(J22&gt;=15,J22&lt;30),30,IF(AND(J22&gt;=30,J22&lt;45),30,IF(AND(J22&gt;=45,J22&lt;=59),0)))))</f>
        <v>0</v>
      </c>
    </row>
    <row r="23" spans="1:129" ht="9.75" customHeight="1" thickBot="1">
      <c r="A23" s="185"/>
      <c r="B23" s="187"/>
      <c r="C23" s="188"/>
      <c r="D23" s="178"/>
      <c r="E23" s="179"/>
      <c r="F23" s="181"/>
      <c r="G23" s="176"/>
      <c r="H23" s="178"/>
      <c r="I23" s="179"/>
      <c r="J23" s="181"/>
      <c r="K23" s="179"/>
      <c r="L23" s="183"/>
      <c r="M23" s="168"/>
      <c r="N23" s="170"/>
      <c r="O23" s="172"/>
      <c r="P23" s="174"/>
      <c r="Q23" s="168"/>
      <c r="R23" s="170"/>
      <c r="S23" s="152"/>
      <c r="T23" s="153"/>
      <c r="U23" s="154"/>
      <c r="V23" s="155"/>
      <c r="W23" s="156"/>
      <c r="X23" s="157"/>
      <c r="Y23" s="158"/>
      <c r="Z23" s="160"/>
      <c r="AA23" s="164"/>
      <c r="AB23" s="165"/>
      <c r="AC23" s="166"/>
      <c r="AD23" s="149"/>
      <c r="AE23" s="149"/>
      <c r="AF23" s="149"/>
      <c r="AG23" s="16"/>
      <c r="AH23" s="112"/>
      <c r="AI23" s="112"/>
      <c r="AJ23" s="150"/>
      <c r="AK23" s="134"/>
      <c r="AL23" s="134"/>
      <c r="AM23" s="134"/>
      <c r="AN23" s="148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J23" s="19">
        <f>BJ22</f>
      </c>
      <c r="BK23" s="20">
        <f>IF(BK22="","",BK22/60)</f>
      </c>
      <c r="BL23">
        <f>BL22</f>
      </c>
      <c r="BM23">
        <f>IF(BM22="","",BM22/60)</f>
      </c>
      <c r="BN23" s="133"/>
      <c r="BO23" s="134"/>
      <c r="BP23" s="134"/>
      <c r="BQ23" s="138"/>
      <c r="BR23" s="139"/>
      <c r="BS23" s="147"/>
      <c r="BT23" s="139"/>
      <c r="BU23" s="141"/>
      <c r="BV23" s="138"/>
      <c r="BW23" s="139"/>
      <c r="BX23" s="141"/>
      <c r="BY23" s="134"/>
      <c r="BZ23" s="146"/>
      <c r="CA23" s="141"/>
      <c r="CB23" s="144"/>
      <c r="CC23" s="138"/>
      <c r="CD23" s="139"/>
      <c r="CE23" s="141"/>
      <c r="CF23" s="134"/>
      <c r="CG23" s="134"/>
      <c r="CH23" s="146"/>
      <c r="CI23" s="147"/>
      <c r="CJ23" s="134"/>
      <c r="CK23" s="145"/>
      <c r="CL23" s="138"/>
      <c r="CM23" s="139"/>
      <c r="CN23" s="141"/>
      <c r="CO23" s="134"/>
      <c r="CP23" s="112"/>
      <c r="CQ23" s="139"/>
      <c r="CR23" s="144"/>
      <c r="CS23" s="145"/>
      <c r="CT23" s="138"/>
      <c r="CU23" s="139"/>
      <c r="CV23" s="141"/>
      <c r="CW23" s="134"/>
      <c r="CX23" s="142"/>
      <c r="CY23" s="137"/>
      <c r="CZ23" s="112"/>
      <c r="DA23" s="112"/>
      <c r="DB23" s="137"/>
      <c r="DC23" s="112"/>
      <c r="DD23" s="112"/>
      <c r="DE23" s="137"/>
      <c r="DF23" s="112"/>
      <c r="DG23" s="112"/>
      <c r="DH23" s="137"/>
      <c r="DI23" s="112"/>
      <c r="DJ23" s="112"/>
      <c r="DK23" s="137"/>
      <c r="DL23" s="112"/>
      <c r="DM23" s="112"/>
      <c r="DN23" s="131"/>
      <c r="DO23" s="134"/>
      <c r="DP23" s="134"/>
      <c r="DQ23" s="135"/>
      <c r="DR23" s="134"/>
      <c r="DS23" s="112"/>
      <c r="DT23" s="131"/>
      <c r="DU23" s="49">
        <f>IF(((DX22*60+DY22)-(DV22*60+DW22))-((H22*60+J22)-(D22*60+F22))&lt;-14,"エラー","")</f>
      </c>
      <c r="DV23" s="49" t="str">
        <f>IF(D22="","0",IF(F22&gt;=45,D22+1,D22))</f>
        <v>0</v>
      </c>
      <c r="DW23" s="49" t="str">
        <f>IF(F22="","0",IF(AND(F22&gt;=0,F22&lt;15),0,IF(AND(F22&gt;=15,F22&lt;30),30,IF(AND(F22&gt;=30,F22&lt;45),30,IF(AND(F22&gt;=45,F22&lt;=59),0)))))</f>
        <v>0</v>
      </c>
      <c r="DX23" s="49" t="str">
        <f>IF(H22="","0",IF(J22&gt;=45,H22+1,H22))</f>
        <v>0</v>
      </c>
      <c r="DY23" s="49" t="str">
        <f>IF(J22="","0",IF(AND(J22&gt;=0,J22&lt;15),0,IF(AND(J22&gt;=15,J22&lt;30),30,IF(AND(J22&gt;=30,J22&lt;45),30,IF(AND(J22&gt;=45,J22&lt;=59),0)))))</f>
        <v>0</v>
      </c>
    </row>
    <row r="24" spans="1:129" ht="9.75" customHeight="1" thickBot="1">
      <c r="A24" s="184"/>
      <c r="B24" s="186"/>
      <c r="C24" s="188"/>
      <c r="D24" s="177"/>
      <c r="E24" s="169" t="s">
        <v>19</v>
      </c>
      <c r="F24" s="180"/>
      <c r="G24" s="175" t="s">
        <v>20</v>
      </c>
      <c r="H24" s="177"/>
      <c r="I24" s="169" t="s">
        <v>19</v>
      </c>
      <c r="J24" s="180"/>
      <c r="K24" s="169" t="s">
        <v>20</v>
      </c>
      <c r="L24" s="182">
        <f>IF(D24="","",IF(F24&gt;=45,D24+1,D24))</f>
      </c>
      <c r="M24" s="167" t="s">
        <v>19</v>
      </c>
      <c r="N24" s="169">
        <f>IF(F24="","",IF(AND(F24&gt;=0,F24&lt;15),0,IF(AND(F24&gt;=15,F24&lt;30),30,IF(AND(F24&gt;=30,F24&lt;45),30,IF(AND(F24&gt;=45,F24&lt;=59),0)))))</f>
      </c>
      <c r="O24" s="171" t="s">
        <v>20</v>
      </c>
      <c r="P24" s="173">
        <f>IF(H24="","",IF(J24&gt;=45,H24+1,H24))</f>
      </c>
      <c r="Q24" s="167" t="s">
        <v>19</v>
      </c>
      <c r="R24" s="169">
        <f>IF(J24="","",IF(AND(J24&gt;=0,J24&lt;15),0,IF(AND(J24&gt;=15,J24&lt;30),30,IF(AND(J24&gt;=30,J24&lt;45),30,IF(AND(J24&gt;=45,J24&lt;=59),0)))))</f>
      </c>
      <c r="S24" s="151" t="s">
        <v>20</v>
      </c>
      <c r="T24" s="153">
        <f>IF(DN24=0,"",DN24)</f>
      </c>
      <c r="U24" s="154"/>
      <c r="V24" s="155">
        <f>IF(DQ24=0,"",DQ24)</f>
      </c>
      <c r="W24" s="156"/>
      <c r="X24" s="157">
        <f>IF(DT24=0,"",DT24)</f>
      </c>
      <c r="Y24" s="158"/>
      <c r="Z24" s="159">
        <f>AN24</f>
      </c>
      <c r="AA24" s="161">
        <f>IF(DU24="エラー","実績エラー","")</f>
      </c>
      <c r="AB24" s="162"/>
      <c r="AC24" s="163"/>
      <c r="AD24" s="149">
        <f>IF(AND(DU25="エラー",J24&lt;&gt;""),"実績エラー","")</f>
      </c>
      <c r="AE24" s="149"/>
      <c r="AF24" s="149"/>
      <c r="AG24" s="16"/>
      <c r="AH24" s="112">
        <f>IF(AND(D24&gt;=0,F24&gt;=0,H24&gt;=0,J24&gt;=0,C24="",D24&lt;&gt;"",F24&lt;&gt;"",H24&lt;&gt;"",J24&lt;&gt;""),1,0)</f>
        <v>0</v>
      </c>
      <c r="AI24" s="112">
        <f>IF(OR(C24=1,C24=2),0,IF(C24="",0,1))</f>
        <v>0</v>
      </c>
      <c r="AJ24" s="150">
        <f>IF(T24="",0,T24)</f>
        <v>0</v>
      </c>
      <c r="AK24" s="134">
        <f>IF(V24="",0,V24)</f>
        <v>0</v>
      </c>
      <c r="AL24" s="134">
        <f>IF(X24="",0,X24)</f>
        <v>0</v>
      </c>
      <c r="AM24" s="134">
        <f>SUM(AJ24:AL25)</f>
        <v>0</v>
      </c>
      <c r="AN24" s="148">
        <f>IF(AM24=0,"",IF(AM24=0.5,1,""))</f>
      </c>
      <c r="AO24" s="112">
        <f>IF(C24=1,AJ24,"")</f>
      </c>
      <c r="AP24" s="112">
        <f>IF(C24=1,AK24,"")</f>
      </c>
      <c r="AQ24" s="112">
        <f>IF(C24=1,AL24,"")</f>
      </c>
      <c r="AR24" s="112">
        <f>SUM(AO24:AQ25)</f>
        <v>0</v>
      </c>
      <c r="AS24" s="112">
        <f>IF(AR24=0,"",AR24)</f>
      </c>
      <c r="AT24" s="112">
        <f>IF(C24=2,AJ24,"")</f>
      </c>
      <c r="AU24" s="112">
        <f>IF(C24=2,AK24,"")</f>
      </c>
      <c r="AV24" s="112">
        <f>IF(C24=2,AL24,"")</f>
      </c>
      <c r="AW24" s="112">
        <f>SUM(AT24:AV25)</f>
        <v>0</v>
      </c>
      <c r="AX24" s="112">
        <f>IF(AW24=0,"",AW24)</f>
      </c>
      <c r="AY24" s="112">
        <f>IF(C24=3,AJ24,"")</f>
      </c>
      <c r="AZ24" s="112">
        <f>IF(C24=3,AK24,"")</f>
      </c>
      <c r="BA24" s="112">
        <f>IF(C24=3,AL24,"")</f>
      </c>
      <c r="BB24" s="112">
        <f>SUM(AY24:BA25)</f>
        <v>0</v>
      </c>
      <c r="BC24" s="112">
        <f>IF(BB24=0,"",BB24)</f>
      </c>
      <c r="BD24" s="112">
        <f>IF(C24=4,AJ24,"")</f>
      </c>
      <c r="BE24" s="112">
        <f>IF(C24=4,AK24,"")</f>
      </c>
      <c r="BF24" s="112">
        <f>IF(C24=4,AL24,"")</f>
      </c>
      <c r="BG24" s="112">
        <f>SUM(BD24:BF25)</f>
        <v>0</v>
      </c>
      <c r="BH24" s="112">
        <f>IF(BG24=0,"",BG24)</f>
      </c>
      <c r="BJ24" s="17">
        <f>IF(L24="","",L24)</f>
      </c>
      <c r="BK24" s="17">
        <f>IF(N24="","",N24)</f>
      </c>
      <c r="BL24" s="18">
        <f>IF(P24="","",P24)</f>
      </c>
      <c r="BM24" s="18">
        <f>IF(R24="","",R24)</f>
      </c>
      <c r="BN24" s="133">
        <f>SUM(BJ25:BK25)</f>
        <v>0</v>
      </c>
      <c r="BO24" s="134">
        <f>SUM(BL25:BM25)</f>
        <v>0</v>
      </c>
      <c r="BP24" s="134">
        <f>BO24-BN24</f>
        <v>0</v>
      </c>
      <c r="BQ24" s="138">
        <f>IF(AND(BN24&gt;=0,BN24&lt;6),1,IF(AND(BN24&gt;=6,BN24&lt;8),2,IF(AND(BN24&gt;=8,BN24&lt;18),3,IF(AND(BN24&gt;=18,BN24&lt;22),4,IF(AND(BN24&gt;=22,BN24&lt;24),5,0)))))</f>
        <v>1</v>
      </c>
      <c r="BR24" s="139">
        <f>IF(BQ24=1,3,IF(BQ24=2,2,IF(BQ24=3,1,IF(BQ24=4,2,IF(BQ24=5,3,0)))))</f>
        <v>3</v>
      </c>
      <c r="BS24" s="147">
        <f>IF(BQ24=1,6,IF(BQ24=2,8,IF(BQ24=3,18,IF(BQ24=4,22,IF(BQ24=5,24,0)))))</f>
        <v>6</v>
      </c>
      <c r="BT24" s="143">
        <f>IF(BS24&gt;BO24,BP24,BS24-BN24)</f>
        <v>0</v>
      </c>
      <c r="BU24" s="144">
        <f>BP24-BT24</f>
        <v>0</v>
      </c>
      <c r="BV24" s="138">
        <f>IF(BU24&gt;0,BQ24+1,0)</f>
        <v>0</v>
      </c>
      <c r="BW24" s="139">
        <f>IF(BV24=1,3,IF(BV24=2,2,IF(BV24=3,1,IF(BV24=4,2,IF(BV24=5,3,0)))))</f>
        <v>0</v>
      </c>
      <c r="BX24" s="140">
        <f>IF(BV24=1,0,IF(BV24=2,6,IF(BV24=3,8,IF(BV24=4,18,IF(BV24=5,22,0)))))</f>
        <v>0</v>
      </c>
      <c r="BY24" s="134">
        <f>IF(BV24=1,6,IF(BV24=2,8,IF(BV24=3,18,IF(BV24=4,22,IF(BV24=5,24,0)))))</f>
        <v>0</v>
      </c>
      <c r="BZ24" s="146">
        <f>IF(BU24&gt;CA24,BU24-CA24,IF(BU24=CA24,CA24,BU24))</f>
        <v>0</v>
      </c>
      <c r="CA24" s="141">
        <f>IF(BU24&gt;=BY24-BX24,BU24-(BY24-BX24),BU24)</f>
        <v>0</v>
      </c>
      <c r="CB24" s="144">
        <f>BP24-(BT24+BZ24)</f>
        <v>0</v>
      </c>
      <c r="CC24" s="138">
        <f>IF(CB24&gt;0,BV24+1,0)</f>
        <v>0</v>
      </c>
      <c r="CD24" s="139">
        <f>IF(CC24=1,3,IF(CC24=2,2,IF(CC24=3,1,IF(CC24=4,2,IF(CC24=5,3,0)))))</f>
        <v>0</v>
      </c>
      <c r="CE24" s="140">
        <f>IF(CC24=1,0,IF(CC24=2,6,IF(CC24=3,8,IF(CC24=4,18,IF(CC24=5,22,0)))))</f>
        <v>0</v>
      </c>
      <c r="CF24" s="134">
        <f>IF(CC24=1,6,IF(CC24=2,8,IF(CC24=3,18,IF(CC24=4,22,IF(CC24=5,24,0)))))</f>
        <v>0</v>
      </c>
      <c r="CG24" s="134">
        <f>CE24+CB24</f>
        <v>0</v>
      </c>
      <c r="CH24" s="146">
        <f>IF(CG24&gt;CF24,CF24-CE24,CG24-CE24)</f>
        <v>0</v>
      </c>
      <c r="CI24" s="147">
        <f>CB24-CH24</f>
        <v>0</v>
      </c>
      <c r="CJ24" s="134">
        <f>IF(CI24&gt;=0,CF24,CI24)</f>
        <v>0</v>
      </c>
      <c r="CK24" s="145">
        <f>IF(CI24&gt;0,1,0)</f>
        <v>0</v>
      </c>
      <c r="CL24" s="138">
        <f>IF(CD24=0,0,CC24+1)</f>
        <v>0</v>
      </c>
      <c r="CM24" s="139">
        <f>IF(CL24=1,3,IF(CL24=2,2,IF(CL24=3,1,IF(CL24=4,2,IF(CL24=5,3,0)))))</f>
        <v>0</v>
      </c>
      <c r="CN24" s="140">
        <f>IF(CL24=1,0,IF(CL24=2,6,IF(CL24=3,8,IF(CL24=4,18,IF(CL24=5,22,0)))))</f>
        <v>0</v>
      </c>
      <c r="CO24" s="134">
        <f>IF(CL24=1,6,IF(CL24=2,8,IF(CL24=3,18,IF(CL24=4,22,IF(CL24=5,24,0)))))</f>
        <v>0</v>
      </c>
      <c r="CP24" s="136">
        <f>CI24+CN24</f>
        <v>0</v>
      </c>
      <c r="CQ24" s="143">
        <f>IF(CP24&gt;CO24,CO24-CN24,CP24-CN24)</f>
        <v>0</v>
      </c>
      <c r="CR24" s="144">
        <f>IF(CQ24&gt;0,CP24-(CN24+CQ24),0)</f>
        <v>0</v>
      </c>
      <c r="CS24" s="145">
        <f>IF(CQ24&gt;0,1,0)</f>
        <v>0</v>
      </c>
      <c r="CT24" s="138">
        <f>IF(CS24=1,CL24+1,0)</f>
        <v>0</v>
      </c>
      <c r="CU24" s="139">
        <f>IF(CT24=1,3,IF(CT24=2,2,IF(CT24=3,1,IF(CT24=4,2,IF(CT24=5,3,0)))))</f>
        <v>0</v>
      </c>
      <c r="CV24" s="140">
        <f>IF(CT24=1,0,IF(CT24=2,6,IF(CT24=3,8,IF(CT24=4,18,IF(CT24=5,22,0)))))</f>
        <v>0</v>
      </c>
      <c r="CW24" s="134">
        <f>IF(CT24=1,6,IF(CT24=2,8,IF(CT24=3,18,IF(CT24=4,22,IF(CT24=5,24,0)))))</f>
        <v>0</v>
      </c>
      <c r="CX24" s="142">
        <f>IF(CT24&gt;0,CR24,0)</f>
        <v>0</v>
      </c>
      <c r="CY24" s="137">
        <f>BQ24</f>
        <v>1</v>
      </c>
      <c r="CZ24" s="112">
        <f>BR24</f>
        <v>3</v>
      </c>
      <c r="DA24" s="136">
        <f>BT24</f>
        <v>0</v>
      </c>
      <c r="DB24" s="137">
        <f>BV24</f>
        <v>0</v>
      </c>
      <c r="DC24" s="112">
        <f>BW24</f>
        <v>0</v>
      </c>
      <c r="DD24" s="134">
        <f>BZ24</f>
        <v>0</v>
      </c>
      <c r="DE24" s="137">
        <f>CC24</f>
        <v>0</v>
      </c>
      <c r="DF24" s="112">
        <f>CD24</f>
        <v>0</v>
      </c>
      <c r="DG24" s="134">
        <f>CH24</f>
        <v>0</v>
      </c>
      <c r="DH24" s="137">
        <f>CL24</f>
        <v>0</v>
      </c>
      <c r="DI24" s="112">
        <f>CM24</f>
        <v>0</v>
      </c>
      <c r="DJ24" s="136">
        <f>CQ24</f>
        <v>0</v>
      </c>
      <c r="DK24" s="137">
        <f>CT24</f>
        <v>0</v>
      </c>
      <c r="DL24" s="112">
        <f>CU24</f>
        <v>0</v>
      </c>
      <c r="DM24" s="133">
        <f>CX24</f>
        <v>0</v>
      </c>
      <c r="DN24" s="131">
        <f>IF(CZ24=1,DA24,IF(DC24=1,DD24,IF(DF24=1,DG24,IF(DI24=1,DJ24,IF(DL24=1,DM24,0)))))</f>
        <v>0</v>
      </c>
      <c r="DO24" s="134">
        <f>IF(CY24=2,DA24,IF(DB24=2,DD24,IF(DE24=2,DG24,IF(DH24=2,DJ24,IF(DK24=2,DM24,0)))))</f>
        <v>0</v>
      </c>
      <c r="DP24" s="134">
        <f>IF(CY24=4,DA24,IF(DB24=4,DD24,IF(DE24=4,DG24,IF(DH24=4,DJ24,IF(DK24=4,DM24,0)))))</f>
        <v>0</v>
      </c>
      <c r="DQ24" s="135">
        <f>DO24+DP24</f>
        <v>0</v>
      </c>
      <c r="DR24" s="134">
        <f>IF(CY24=1,DA24,IF(DB24=1,DD24,IF(DE24=1,DG24,IF(DH24=1,DJ24,IF(DK24=1,DM24,0)))))</f>
        <v>0</v>
      </c>
      <c r="DS24" s="112">
        <f>IF(CY24=5,DA24,IF(DB24=5,DD24,IF(DE24=5,DG24,IF(DH24=5,DJ24,IF(DK24=5,DM24,0)))))</f>
        <v>0</v>
      </c>
      <c r="DT24" s="130">
        <f>DR24+DS24</f>
        <v>0</v>
      </c>
      <c r="DU24" s="50">
        <f>IF(((DX24*60+DY24)-(DV24*60+DW24))-((H24*60+J24)-(D24*60+F24))&gt;15,"エラー","")</f>
      </c>
      <c r="DV24" s="49" t="str">
        <f>IF(D24="","0",IF(F24&gt;=45,D24+1,D24))</f>
        <v>0</v>
      </c>
      <c r="DW24" s="49" t="str">
        <f>IF(F24="","0",IF(AND(F24&gt;=0,F24&lt;15),0,IF(AND(F24&gt;=15,F24&lt;30),30,IF(AND(F24&gt;=30,F24&lt;45),30,IF(AND(F24&gt;=45,F24&lt;=59),0)))))</f>
        <v>0</v>
      </c>
      <c r="DX24" s="49" t="str">
        <f>IF(H24="","0",IF(J24&gt;=45,H24+1,H24))</f>
        <v>0</v>
      </c>
      <c r="DY24" s="49" t="str">
        <f>IF(J24="","0",IF(AND(J24&gt;=0,J24&lt;15),0,IF(AND(J24&gt;=15,J24&lt;30),30,IF(AND(J24&gt;=30,J24&lt;45),30,IF(AND(J24&gt;=45,J24&lt;=59),0)))))</f>
        <v>0</v>
      </c>
    </row>
    <row r="25" spans="1:129" ht="9.75" customHeight="1" thickBot="1">
      <c r="A25" s="185"/>
      <c r="B25" s="187"/>
      <c r="C25" s="188"/>
      <c r="D25" s="178"/>
      <c r="E25" s="179"/>
      <c r="F25" s="181"/>
      <c r="G25" s="176"/>
      <c r="H25" s="178"/>
      <c r="I25" s="179"/>
      <c r="J25" s="181"/>
      <c r="K25" s="179"/>
      <c r="L25" s="183"/>
      <c r="M25" s="168"/>
      <c r="N25" s="170"/>
      <c r="O25" s="172"/>
      <c r="P25" s="174"/>
      <c r="Q25" s="168"/>
      <c r="R25" s="170"/>
      <c r="S25" s="152"/>
      <c r="T25" s="153"/>
      <c r="U25" s="154"/>
      <c r="V25" s="155"/>
      <c r="W25" s="156"/>
      <c r="X25" s="157"/>
      <c r="Y25" s="158"/>
      <c r="Z25" s="160"/>
      <c r="AA25" s="164"/>
      <c r="AB25" s="165"/>
      <c r="AC25" s="166"/>
      <c r="AD25" s="149"/>
      <c r="AE25" s="149"/>
      <c r="AF25" s="149"/>
      <c r="AG25" s="16"/>
      <c r="AH25" s="112"/>
      <c r="AI25" s="112"/>
      <c r="AJ25" s="150"/>
      <c r="AK25" s="134"/>
      <c r="AL25" s="134"/>
      <c r="AM25" s="134"/>
      <c r="AN25" s="148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J25" s="19">
        <f>BJ24</f>
      </c>
      <c r="BK25" s="20">
        <f>IF(BK24="","",BK24/60)</f>
      </c>
      <c r="BL25">
        <f>BL24</f>
      </c>
      <c r="BM25">
        <f>IF(BM24="","",BM24/60)</f>
      </c>
      <c r="BN25" s="133"/>
      <c r="BO25" s="134"/>
      <c r="BP25" s="134"/>
      <c r="BQ25" s="138"/>
      <c r="BR25" s="139"/>
      <c r="BS25" s="147"/>
      <c r="BT25" s="139"/>
      <c r="BU25" s="141"/>
      <c r="BV25" s="138"/>
      <c r="BW25" s="139"/>
      <c r="BX25" s="141"/>
      <c r="BY25" s="134"/>
      <c r="BZ25" s="146"/>
      <c r="CA25" s="141"/>
      <c r="CB25" s="144"/>
      <c r="CC25" s="138"/>
      <c r="CD25" s="139"/>
      <c r="CE25" s="141"/>
      <c r="CF25" s="134"/>
      <c r="CG25" s="134"/>
      <c r="CH25" s="146"/>
      <c r="CI25" s="147"/>
      <c r="CJ25" s="134"/>
      <c r="CK25" s="145"/>
      <c r="CL25" s="138"/>
      <c r="CM25" s="139"/>
      <c r="CN25" s="141"/>
      <c r="CO25" s="134"/>
      <c r="CP25" s="112"/>
      <c r="CQ25" s="139"/>
      <c r="CR25" s="144"/>
      <c r="CS25" s="145"/>
      <c r="CT25" s="138"/>
      <c r="CU25" s="139"/>
      <c r="CV25" s="141"/>
      <c r="CW25" s="134"/>
      <c r="CX25" s="142"/>
      <c r="CY25" s="137"/>
      <c r="CZ25" s="112"/>
      <c r="DA25" s="112"/>
      <c r="DB25" s="137"/>
      <c r="DC25" s="112"/>
      <c r="DD25" s="112"/>
      <c r="DE25" s="137"/>
      <c r="DF25" s="112"/>
      <c r="DG25" s="112"/>
      <c r="DH25" s="137"/>
      <c r="DI25" s="112"/>
      <c r="DJ25" s="112"/>
      <c r="DK25" s="137"/>
      <c r="DL25" s="112"/>
      <c r="DM25" s="112"/>
      <c r="DN25" s="131"/>
      <c r="DO25" s="134"/>
      <c r="DP25" s="134"/>
      <c r="DQ25" s="135"/>
      <c r="DR25" s="134"/>
      <c r="DS25" s="112"/>
      <c r="DT25" s="131"/>
      <c r="DU25" s="49">
        <f>IF(((DX24*60+DY24)-(DV24*60+DW24))-((H24*60+J24)-(D24*60+F24))&lt;-14,"エラー","")</f>
      </c>
      <c r="DV25" s="49" t="str">
        <f>IF(D24="","0",IF(F24&gt;=45,D24+1,D24))</f>
        <v>0</v>
      </c>
      <c r="DW25" s="49" t="str">
        <f>IF(F24="","0",IF(AND(F24&gt;=0,F24&lt;15),0,IF(AND(F24&gt;=15,F24&lt;30),30,IF(AND(F24&gt;=30,F24&lt;45),30,IF(AND(F24&gt;=45,F24&lt;=59),0)))))</f>
        <v>0</v>
      </c>
      <c r="DX25" s="49" t="str">
        <f>IF(H24="","0",IF(J24&gt;=45,H24+1,H24))</f>
        <v>0</v>
      </c>
      <c r="DY25" s="49" t="str">
        <f>IF(J24="","0",IF(AND(J24&gt;=0,J24&lt;15),0,IF(AND(J24&gt;=15,J24&lt;30),30,IF(AND(J24&gt;=30,J24&lt;45),30,IF(AND(J24&gt;=45,J24&lt;=59),0)))))</f>
        <v>0</v>
      </c>
    </row>
    <row r="26" spans="1:129" ht="9.75" customHeight="1" thickBot="1">
      <c r="A26" s="184"/>
      <c r="B26" s="186"/>
      <c r="C26" s="188"/>
      <c r="D26" s="177"/>
      <c r="E26" s="169" t="s">
        <v>19</v>
      </c>
      <c r="F26" s="180"/>
      <c r="G26" s="175" t="s">
        <v>20</v>
      </c>
      <c r="H26" s="177"/>
      <c r="I26" s="169" t="s">
        <v>19</v>
      </c>
      <c r="J26" s="180"/>
      <c r="K26" s="169" t="s">
        <v>20</v>
      </c>
      <c r="L26" s="182">
        <f>IF(D26="","",IF(F26&gt;=45,D26+1,D26))</f>
      </c>
      <c r="M26" s="167" t="s">
        <v>19</v>
      </c>
      <c r="N26" s="169">
        <f>IF(F26="","",IF(AND(F26&gt;=0,F26&lt;15),0,IF(AND(F26&gt;=15,F26&lt;30),30,IF(AND(F26&gt;=30,F26&lt;45),30,IF(AND(F26&gt;=45,F26&lt;=59),0)))))</f>
      </c>
      <c r="O26" s="171" t="s">
        <v>20</v>
      </c>
      <c r="P26" s="173">
        <f>IF(H26="","",IF(J26&gt;=45,H26+1,H26))</f>
      </c>
      <c r="Q26" s="167" t="s">
        <v>19</v>
      </c>
      <c r="R26" s="169">
        <f>IF(J26="","",IF(AND(J26&gt;=0,J26&lt;15),0,IF(AND(J26&gt;=15,J26&lt;30),30,IF(AND(J26&gt;=30,J26&lt;45),30,IF(AND(J26&gt;=45,J26&lt;=59),0)))))</f>
      </c>
      <c r="S26" s="151" t="s">
        <v>20</v>
      </c>
      <c r="T26" s="153">
        <f>IF(DN26=0,"",DN26)</f>
      </c>
      <c r="U26" s="154"/>
      <c r="V26" s="155">
        <f>IF(DQ26=0,"",DQ26)</f>
      </c>
      <c r="W26" s="156"/>
      <c r="X26" s="157">
        <f>IF(DT26=0,"",DT26)</f>
      </c>
      <c r="Y26" s="158"/>
      <c r="Z26" s="159">
        <f>AN26</f>
      </c>
      <c r="AA26" s="161">
        <f>IF(DU26="エラー","実績エラー","")</f>
      </c>
      <c r="AB26" s="162"/>
      <c r="AC26" s="163"/>
      <c r="AD26" s="149">
        <f>IF(AND(DU27="エラー",J26&lt;&gt;""),"実績エラー","")</f>
      </c>
      <c r="AE26" s="149"/>
      <c r="AF26" s="149"/>
      <c r="AG26" s="16"/>
      <c r="AH26" s="112">
        <f>IF(AND(D26&gt;=0,F26&gt;=0,H26&gt;=0,J26&gt;=0,C26="",D26&lt;&gt;"",F26&lt;&gt;"",H26&lt;&gt;"",J26&lt;&gt;""),1,0)</f>
        <v>0</v>
      </c>
      <c r="AI26" s="112">
        <f>IF(OR(C26=1,C26=2),0,IF(C26="",0,1))</f>
        <v>0</v>
      </c>
      <c r="AJ26" s="150">
        <f>IF(T26="",0,T26)</f>
        <v>0</v>
      </c>
      <c r="AK26" s="134">
        <f>IF(V26="",0,V26)</f>
        <v>0</v>
      </c>
      <c r="AL26" s="134">
        <f>IF(X26="",0,X26)</f>
        <v>0</v>
      </c>
      <c r="AM26" s="134">
        <f>SUM(AJ26:AL27)</f>
        <v>0</v>
      </c>
      <c r="AN26" s="148">
        <f>IF(AM26=0,"",IF(AM26=0.5,1,""))</f>
      </c>
      <c r="AO26" s="112">
        <f>IF(C26=1,AJ26,"")</f>
      </c>
      <c r="AP26" s="112">
        <f>IF(C26=1,AK26,"")</f>
      </c>
      <c r="AQ26" s="112">
        <f>IF(C26=1,AL26,"")</f>
      </c>
      <c r="AR26" s="112">
        <f>SUM(AO26:AQ27)</f>
        <v>0</v>
      </c>
      <c r="AS26" s="112">
        <f>IF(AR26=0,"",AR26)</f>
      </c>
      <c r="AT26" s="112">
        <f>IF(C26=2,AJ26,"")</f>
      </c>
      <c r="AU26" s="112">
        <f>IF(C26=2,AK26,"")</f>
      </c>
      <c r="AV26" s="112">
        <f>IF(C26=2,AL26,"")</f>
      </c>
      <c r="AW26" s="112">
        <f>SUM(AT26:AV27)</f>
        <v>0</v>
      </c>
      <c r="AX26" s="112">
        <f>IF(AW26=0,"",AW26)</f>
      </c>
      <c r="AY26" s="112">
        <f>IF(C26=3,AJ26,"")</f>
      </c>
      <c r="AZ26" s="112">
        <f>IF(C26=3,AK26,"")</f>
      </c>
      <c r="BA26" s="112">
        <f>IF(C26=3,AL26,"")</f>
      </c>
      <c r="BB26" s="112">
        <f>SUM(AY26:BA27)</f>
        <v>0</v>
      </c>
      <c r="BC26" s="112">
        <f>IF(BB26=0,"",BB26)</f>
      </c>
      <c r="BD26" s="112">
        <f>IF(C26=4,AJ26,"")</f>
      </c>
      <c r="BE26" s="112">
        <f>IF(C26=4,AK26,"")</f>
      </c>
      <c r="BF26" s="112">
        <f>IF(C26=4,AL26,"")</f>
      </c>
      <c r="BG26" s="112">
        <f>SUM(BD26:BF27)</f>
        <v>0</v>
      </c>
      <c r="BH26" s="112">
        <f>IF(BG26=0,"",BG26)</f>
      </c>
      <c r="BJ26" s="17">
        <f>IF(L26="","",L26)</f>
      </c>
      <c r="BK26" s="17">
        <f>IF(N26="","",N26)</f>
      </c>
      <c r="BL26" s="18">
        <f>IF(P26="","",P26)</f>
      </c>
      <c r="BM26" s="18">
        <f>IF(R26="","",R26)</f>
      </c>
      <c r="BN26" s="133">
        <f>SUM(BJ27:BK27)</f>
        <v>0</v>
      </c>
      <c r="BO26" s="134">
        <f>SUM(BL27:BM27)</f>
        <v>0</v>
      </c>
      <c r="BP26" s="134">
        <f>BO26-BN26</f>
        <v>0</v>
      </c>
      <c r="BQ26" s="138">
        <f>IF(AND(BN26&gt;=0,BN26&lt;6),1,IF(AND(BN26&gt;=6,BN26&lt;8),2,IF(AND(BN26&gt;=8,BN26&lt;18),3,IF(AND(BN26&gt;=18,BN26&lt;22),4,IF(AND(BN26&gt;=22,BN26&lt;24),5,0)))))</f>
        <v>1</v>
      </c>
      <c r="BR26" s="139">
        <f>IF(BQ26=1,3,IF(BQ26=2,2,IF(BQ26=3,1,IF(BQ26=4,2,IF(BQ26=5,3,0)))))</f>
        <v>3</v>
      </c>
      <c r="BS26" s="147">
        <f>IF(BQ26=1,6,IF(BQ26=2,8,IF(BQ26=3,18,IF(BQ26=4,22,IF(BQ26=5,24,0)))))</f>
        <v>6</v>
      </c>
      <c r="BT26" s="143">
        <f>IF(BS26&gt;BO26,BP26,BS26-BN26)</f>
        <v>0</v>
      </c>
      <c r="BU26" s="144">
        <f>BP26-BT26</f>
        <v>0</v>
      </c>
      <c r="BV26" s="138">
        <f>IF(BU26&gt;0,BQ26+1,0)</f>
        <v>0</v>
      </c>
      <c r="BW26" s="139">
        <f>IF(BV26=1,3,IF(BV26=2,2,IF(BV26=3,1,IF(BV26=4,2,IF(BV26=5,3,0)))))</f>
        <v>0</v>
      </c>
      <c r="BX26" s="140">
        <f>IF(BV26=1,0,IF(BV26=2,6,IF(BV26=3,8,IF(BV26=4,18,IF(BV26=5,22,0)))))</f>
        <v>0</v>
      </c>
      <c r="BY26" s="134">
        <f>IF(BV26=1,6,IF(BV26=2,8,IF(BV26=3,18,IF(BV26=4,22,IF(BV26=5,24,0)))))</f>
        <v>0</v>
      </c>
      <c r="BZ26" s="146">
        <f>IF(BU26&gt;CA26,BU26-CA26,IF(BU26=CA26,CA26,BU26))</f>
        <v>0</v>
      </c>
      <c r="CA26" s="141">
        <f>IF(BU26&gt;=BY26-BX26,BU26-(BY26-BX26),BU26)</f>
        <v>0</v>
      </c>
      <c r="CB26" s="144">
        <f>BP26-(BT26+BZ26)</f>
        <v>0</v>
      </c>
      <c r="CC26" s="138">
        <f>IF(CB26&gt;0,BV26+1,0)</f>
        <v>0</v>
      </c>
      <c r="CD26" s="139">
        <f>IF(CC26=1,3,IF(CC26=2,2,IF(CC26=3,1,IF(CC26=4,2,IF(CC26=5,3,0)))))</f>
        <v>0</v>
      </c>
      <c r="CE26" s="140">
        <f>IF(CC26=1,0,IF(CC26=2,6,IF(CC26=3,8,IF(CC26=4,18,IF(CC26=5,22,0)))))</f>
        <v>0</v>
      </c>
      <c r="CF26" s="134">
        <f>IF(CC26=1,6,IF(CC26=2,8,IF(CC26=3,18,IF(CC26=4,22,IF(CC26=5,24,0)))))</f>
        <v>0</v>
      </c>
      <c r="CG26" s="134">
        <f>CE26+CB26</f>
        <v>0</v>
      </c>
      <c r="CH26" s="146">
        <f>IF(CG26&gt;CF26,CF26-CE26,CG26-CE26)</f>
        <v>0</v>
      </c>
      <c r="CI26" s="147">
        <f>CB26-CH26</f>
        <v>0</v>
      </c>
      <c r="CJ26" s="134">
        <f>IF(CI26&gt;=0,CF26,CI26)</f>
        <v>0</v>
      </c>
      <c r="CK26" s="145">
        <f>IF(CI26&gt;0,1,0)</f>
        <v>0</v>
      </c>
      <c r="CL26" s="138">
        <f>IF(CD26=0,0,CC26+1)</f>
        <v>0</v>
      </c>
      <c r="CM26" s="139">
        <f>IF(CL26=1,3,IF(CL26=2,2,IF(CL26=3,1,IF(CL26=4,2,IF(CL26=5,3,0)))))</f>
        <v>0</v>
      </c>
      <c r="CN26" s="140">
        <f>IF(CL26=1,0,IF(CL26=2,6,IF(CL26=3,8,IF(CL26=4,18,IF(CL26=5,22,0)))))</f>
        <v>0</v>
      </c>
      <c r="CO26" s="134">
        <f>IF(CL26=1,6,IF(CL26=2,8,IF(CL26=3,18,IF(CL26=4,22,IF(CL26=5,24,0)))))</f>
        <v>0</v>
      </c>
      <c r="CP26" s="136">
        <f>CI26+CN26</f>
        <v>0</v>
      </c>
      <c r="CQ26" s="143">
        <f>IF(CP26&gt;CO26,CO26-CN26,CP26-CN26)</f>
        <v>0</v>
      </c>
      <c r="CR26" s="144">
        <f>IF(CQ26&gt;0,CP26-(CN26+CQ26),0)</f>
        <v>0</v>
      </c>
      <c r="CS26" s="145">
        <f>IF(CQ26&gt;0,1,0)</f>
        <v>0</v>
      </c>
      <c r="CT26" s="138">
        <f>IF(CS26=1,CL26+1,0)</f>
        <v>0</v>
      </c>
      <c r="CU26" s="139">
        <f>IF(CT26=1,3,IF(CT26=2,2,IF(CT26=3,1,IF(CT26=4,2,IF(CT26=5,3,0)))))</f>
        <v>0</v>
      </c>
      <c r="CV26" s="140">
        <f>IF(CT26=1,0,IF(CT26=2,6,IF(CT26=3,8,IF(CT26=4,18,IF(CT26=5,22,0)))))</f>
        <v>0</v>
      </c>
      <c r="CW26" s="134">
        <f>IF(CT26=1,6,IF(CT26=2,8,IF(CT26=3,18,IF(CT26=4,22,IF(CT26=5,24,0)))))</f>
        <v>0</v>
      </c>
      <c r="CX26" s="142">
        <f>IF(CT26&gt;0,CR26,0)</f>
        <v>0</v>
      </c>
      <c r="CY26" s="137">
        <f>BQ26</f>
        <v>1</v>
      </c>
      <c r="CZ26" s="112">
        <f>BR26</f>
        <v>3</v>
      </c>
      <c r="DA26" s="136">
        <f>BT26</f>
        <v>0</v>
      </c>
      <c r="DB26" s="137">
        <f>BV26</f>
        <v>0</v>
      </c>
      <c r="DC26" s="112">
        <f>BW26</f>
        <v>0</v>
      </c>
      <c r="DD26" s="134">
        <f>BZ26</f>
        <v>0</v>
      </c>
      <c r="DE26" s="137">
        <f>CC26</f>
        <v>0</v>
      </c>
      <c r="DF26" s="112">
        <f>CD26</f>
        <v>0</v>
      </c>
      <c r="DG26" s="134">
        <f>CH26</f>
        <v>0</v>
      </c>
      <c r="DH26" s="137">
        <f>CL26</f>
        <v>0</v>
      </c>
      <c r="DI26" s="112">
        <f>CM26</f>
        <v>0</v>
      </c>
      <c r="DJ26" s="136">
        <f>CQ26</f>
        <v>0</v>
      </c>
      <c r="DK26" s="137">
        <f>CT26</f>
        <v>0</v>
      </c>
      <c r="DL26" s="112">
        <f>CU26</f>
        <v>0</v>
      </c>
      <c r="DM26" s="133">
        <f>CX26</f>
        <v>0</v>
      </c>
      <c r="DN26" s="131">
        <f>IF(CZ26=1,DA26,IF(DC26=1,DD26,IF(DF26=1,DG26,IF(DI26=1,DJ26,IF(DL26=1,DM26,0)))))</f>
        <v>0</v>
      </c>
      <c r="DO26" s="134">
        <f>IF(CY26=2,DA26,IF(DB26=2,DD26,IF(DE26=2,DG26,IF(DH26=2,DJ26,IF(DK26=2,DM26,0)))))</f>
        <v>0</v>
      </c>
      <c r="DP26" s="134">
        <f>IF(CY26=4,DA26,IF(DB26=4,DD26,IF(DE26=4,DG26,IF(DH26=4,DJ26,IF(DK26=4,DM26,0)))))</f>
        <v>0</v>
      </c>
      <c r="DQ26" s="135">
        <f>DO26+DP26</f>
        <v>0</v>
      </c>
      <c r="DR26" s="134">
        <f>IF(CY26=1,DA26,IF(DB26=1,DD26,IF(DE26=1,DG26,IF(DH26=1,DJ26,IF(DK26=1,DM26,0)))))</f>
        <v>0</v>
      </c>
      <c r="DS26" s="112">
        <f>IF(CY26=5,DA26,IF(DB26=5,DD26,IF(DE26=5,DG26,IF(DH26=5,DJ26,IF(DK26=5,DM26,0)))))</f>
        <v>0</v>
      </c>
      <c r="DT26" s="130">
        <f>DR26+DS26</f>
        <v>0</v>
      </c>
      <c r="DU26" s="50">
        <f>IF(((DX26*60+DY26)-(DV26*60+DW26))-((H26*60+J26)-(D26*60+F26))&gt;15,"エラー","")</f>
      </c>
      <c r="DV26" s="49" t="str">
        <f>IF(D26="","0",IF(F26&gt;=45,D26+1,D26))</f>
        <v>0</v>
      </c>
      <c r="DW26" s="49" t="str">
        <f>IF(F26="","0",IF(AND(F26&gt;=0,F26&lt;15),0,IF(AND(F26&gt;=15,F26&lt;30),30,IF(AND(F26&gt;=30,F26&lt;45),30,IF(AND(F26&gt;=45,F26&lt;=59),0)))))</f>
        <v>0</v>
      </c>
      <c r="DX26" s="49" t="str">
        <f>IF(H26="","0",IF(J26&gt;=45,H26+1,H26))</f>
        <v>0</v>
      </c>
      <c r="DY26" s="49" t="str">
        <f>IF(J26="","0",IF(AND(J26&gt;=0,J26&lt;15),0,IF(AND(J26&gt;=15,J26&lt;30),30,IF(AND(J26&gt;=30,J26&lt;45),30,IF(AND(J26&gt;=45,J26&lt;=59),0)))))</f>
        <v>0</v>
      </c>
    </row>
    <row r="27" spans="1:129" ht="9.75" customHeight="1" thickBot="1">
      <c r="A27" s="185"/>
      <c r="B27" s="187"/>
      <c r="C27" s="188"/>
      <c r="D27" s="178"/>
      <c r="E27" s="179"/>
      <c r="F27" s="181"/>
      <c r="G27" s="176"/>
      <c r="H27" s="178"/>
      <c r="I27" s="179"/>
      <c r="J27" s="181"/>
      <c r="K27" s="179"/>
      <c r="L27" s="183"/>
      <c r="M27" s="168"/>
      <c r="N27" s="170"/>
      <c r="O27" s="172"/>
      <c r="P27" s="174"/>
      <c r="Q27" s="168"/>
      <c r="R27" s="170"/>
      <c r="S27" s="152"/>
      <c r="T27" s="153"/>
      <c r="U27" s="154"/>
      <c r="V27" s="155"/>
      <c r="W27" s="156"/>
      <c r="X27" s="157"/>
      <c r="Y27" s="158"/>
      <c r="Z27" s="160"/>
      <c r="AA27" s="164"/>
      <c r="AB27" s="165"/>
      <c r="AC27" s="166"/>
      <c r="AD27" s="149"/>
      <c r="AE27" s="149"/>
      <c r="AF27" s="149"/>
      <c r="AG27" s="16"/>
      <c r="AH27" s="112"/>
      <c r="AI27" s="112"/>
      <c r="AJ27" s="150"/>
      <c r="AK27" s="134"/>
      <c r="AL27" s="134"/>
      <c r="AM27" s="134"/>
      <c r="AN27" s="148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J27" s="19">
        <f>BJ26</f>
      </c>
      <c r="BK27" s="20">
        <f>IF(BK26="","",BK26/60)</f>
      </c>
      <c r="BL27">
        <f>BL26</f>
      </c>
      <c r="BM27">
        <f>IF(BM26="","",BM26/60)</f>
      </c>
      <c r="BN27" s="133"/>
      <c r="BO27" s="134"/>
      <c r="BP27" s="134"/>
      <c r="BQ27" s="138"/>
      <c r="BR27" s="139"/>
      <c r="BS27" s="147"/>
      <c r="BT27" s="139"/>
      <c r="BU27" s="141"/>
      <c r="BV27" s="138"/>
      <c r="BW27" s="139"/>
      <c r="BX27" s="141"/>
      <c r="BY27" s="134"/>
      <c r="BZ27" s="146"/>
      <c r="CA27" s="141"/>
      <c r="CB27" s="144"/>
      <c r="CC27" s="138"/>
      <c r="CD27" s="139"/>
      <c r="CE27" s="141"/>
      <c r="CF27" s="134"/>
      <c r="CG27" s="134"/>
      <c r="CH27" s="146"/>
      <c r="CI27" s="147"/>
      <c r="CJ27" s="134"/>
      <c r="CK27" s="145"/>
      <c r="CL27" s="138"/>
      <c r="CM27" s="139"/>
      <c r="CN27" s="141"/>
      <c r="CO27" s="134"/>
      <c r="CP27" s="112"/>
      <c r="CQ27" s="139"/>
      <c r="CR27" s="144"/>
      <c r="CS27" s="145"/>
      <c r="CT27" s="138"/>
      <c r="CU27" s="139"/>
      <c r="CV27" s="141"/>
      <c r="CW27" s="134"/>
      <c r="CX27" s="142"/>
      <c r="CY27" s="137"/>
      <c r="CZ27" s="112"/>
      <c r="DA27" s="112"/>
      <c r="DB27" s="137"/>
      <c r="DC27" s="112"/>
      <c r="DD27" s="112"/>
      <c r="DE27" s="137"/>
      <c r="DF27" s="112"/>
      <c r="DG27" s="112"/>
      <c r="DH27" s="137"/>
      <c r="DI27" s="112"/>
      <c r="DJ27" s="112"/>
      <c r="DK27" s="137"/>
      <c r="DL27" s="112"/>
      <c r="DM27" s="112"/>
      <c r="DN27" s="131"/>
      <c r="DO27" s="134"/>
      <c r="DP27" s="134"/>
      <c r="DQ27" s="135"/>
      <c r="DR27" s="134"/>
      <c r="DS27" s="112"/>
      <c r="DT27" s="131"/>
      <c r="DU27" s="49">
        <f>IF(((DX26*60+DY26)-(DV26*60+DW26))-((H26*60+J26)-(D26*60+F26))&lt;-14,"エラー","")</f>
      </c>
      <c r="DV27" s="49" t="str">
        <f>IF(D26="","0",IF(F26&gt;=45,D26+1,D26))</f>
        <v>0</v>
      </c>
      <c r="DW27" s="49" t="str">
        <f>IF(F26="","0",IF(AND(F26&gt;=0,F26&lt;15),0,IF(AND(F26&gt;=15,F26&lt;30),30,IF(AND(F26&gt;=30,F26&lt;45),30,IF(AND(F26&gt;=45,F26&lt;=59),0)))))</f>
        <v>0</v>
      </c>
      <c r="DX27" s="49" t="str">
        <f>IF(H26="","0",IF(J26&gt;=45,H26+1,H26))</f>
        <v>0</v>
      </c>
      <c r="DY27" s="49" t="str">
        <f>IF(J26="","0",IF(AND(J26&gt;=0,J26&lt;15),0,IF(AND(J26&gt;=15,J26&lt;30),30,IF(AND(J26&gt;=30,J26&lt;45),30,IF(AND(J26&gt;=45,J26&lt;=59),0)))))</f>
        <v>0</v>
      </c>
    </row>
    <row r="28" spans="1:129" ht="9.75" customHeight="1" thickBot="1">
      <c r="A28" s="184"/>
      <c r="B28" s="186"/>
      <c r="C28" s="188"/>
      <c r="D28" s="177"/>
      <c r="E28" s="169" t="s">
        <v>19</v>
      </c>
      <c r="F28" s="180"/>
      <c r="G28" s="175" t="s">
        <v>20</v>
      </c>
      <c r="H28" s="177"/>
      <c r="I28" s="169" t="s">
        <v>19</v>
      </c>
      <c r="J28" s="180"/>
      <c r="K28" s="169" t="s">
        <v>20</v>
      </c>
      <c r="L28" s="182">
        <f>IF(D28="","",IF(F28&gt;=45,D28+1,D28))</f>
      </c>
      <c r="M28" s="167" t="s">
        <v>19</v>
      </c>
      <c r="N28" s="169">
        <f>IF(F28="","",IF(AND(F28&gt;=0,F28&lt;15),0,IF(AND(F28&gt;=15,F28&lt;30),30,IF(AND(F28&gt;=30,F28&lt;45),30,IF(AND(F28&gt;=45,F28&lt;=59),0)))))</f>
      </c>
      <c r="O28" s="171" t="s">
        <v>20</v>
      </c>
      <c r="P28" s="173">
        <f>IF(H28="","",IF(J28&gt;=45,H28+1,H28))</f>
      </c>
      <c r="Q28" s="167" t="s">
        <v>19</v>
      </c>
      <c r="R28" s="169">
        <f>IF(J28="","",IF(AND(J28&gt;=0,J28&lt;15),0,IF(AND(J28&gt;=15,J28&lt;30),30,IF(AND(J28&gt;=30,J28&lt;45),30,IF(AND(J28&gt;=45,J28&lt;=59),0)))))</f>
      </c>
      <c r="S28" s="151" t="s">
        <v>20</v>
      </c>
      <c r="T28" s="153">
        <f>IF(DN28=0,"",DN28)</f>
      </c>
      <c r="U28" s="154"/>
      <c r="V28" s="155">
        <f>IF(DQ28=0,"",DQ28)</f>
      </c>
      <c r="W28" s="156"/>
      <c r="X28" s="157">
        <f>IF(DT28=0,"",DT28)</f>
      </c>
      <c r="Y28" s="158"/>
      <c r="Z28" s="159">
        <f>AN28</f>
      </c>
      <c r="AA28" s="161">
        <f>IF(DU28="エラー","実績エラー","")</f>
      </c>
      <c r="AB28" s="162"/>
      <c r="AC28" s="163"/>
      <c r="AD28" s="149">
        <f>IF(AND(DU29="エラー",J28&lt;&gt;""),"実績エラー","")</f>
      </c>
      <c r="AE28" s="149"/>
      <c r="AF28" s="149"/>
      <c r="AG28" s="16"/>
      <c r="AH28" s="112">
        <f>IF(AND(D28&gt;=0,F28&gt;=0,H28&gt;=0,J28&gt;=0,C28="",D28&lt;&gt;"",F28&lt;&gt;"",H28&lt;&gt;"",J28&lt;&gt;""),1,0)</f>
        <v>0</v>
      </c>
      <c r="AI28" s="112">
        <f>IF(OR(C28=1,C28=2),0,IF(C28="",0,1))</f>
        <v>0</v>
      </c>
      <c r="AJ28" s="150">
        <f>IF(T28="",0,T28)</f>
        <v>0</v>
      </c>
      <c r="AK28" s="134">
        <f>IF(V28="",0,V28)</f>
        <v>0</v>
      </c>
      <c r="AL28" s="134">
        <f>IF(X28="",0,X28)</f>
        <v>0</v>
      </c>
      <c r="AM28" s="134">
        <f>SUM(AJ28:AL29)</f>
        <v>0</v>
      </c>
      <c r="AN28" s="148">
        <f>IF(AM28=0,"",IF(AM28=0.5,1,""))</f>
      </c>
      <c r="AO28" s="112">
        <f>IF(C28=1,AJ28,"")</f>
      </c>
      <c r="AP28" s="112">
        <f>IF(C28=1,AK28,"")</f>
      </c>
      <c r="AQ28" s="112">
        <f>IF(C28=1,AL28,"")</f>
      </c>
      <c r="AR28" s="112">
        <f>SUM(AO28:AQ29)</f>
        <v>0</v>
      </c>
      <c r="AS28" s="112">
        <f>IF(AR28=0,"",AR28)</f>
      </c>
      <c r="AT28" s="112">
        <f>IF(C28=2,AJ28,"")</f>
      </c>
      <c r="AU28" s="112">
        <f>IF(C28=2,AK28,"")</f>
      </c>
      <c r="AV28" s="112">
        <f>IF(C28=2,AL28,"")</f>
      </c>
      <c r="AW28" s="112">
        <f>SUM(AT28:AV29)</f>
        <v>0</v>
      </c>
      <c r="AX28" s="112">
        <f>IF(AW28=0,"",AW28)</f>
      </c>
      <c r="AY28" s="112">
        <f>IF(C28=3,AJ28,"")</f>
      </c>
      <c r="AZ28" s="112">
        <f>IF(C28=3,AK28,"")</f>
      </c>
      <c r="BA28" s="112">
        <f>IF(C28=3,AL28,"")</f>
      </c>
      <c r="BB28" s="112">
        <f>SUM(AY28:BA29)</f>
        <v>0</v>
      </c>
      <c r="BC28" s="112">
        <f>IF(BB28=0,"",BB28)</f>
      </c>
      <c r="BD28" s="112">
        <f>IF(C28=4,AJ28,"")</f>
      </c>
      <c r="BE28" s="112">
        <f>IF(C28=4,AK28,"")</f>
      </c>
      <c r="BF28" s="112">
        <f>IF(C28=4,AL28,"")</f>
      </c>
      <c r="BG28" s="112">
        <f>SUM(BD28:BF29)</f>
        <v>0</v>
      </c>
      <c r="BH28" s="112">
        <f>IF(BG28=0,"",BG28)</f>
      </c>
      <c r="BJ28" s="17">
        <f>IF(L28="","",L28)</f>
      </c>
      <c r="BK28" s="17">
        <f>IF(N28="","",N28)</f>
      </c>
      <c r="BL28" s="18">
        <f>IF(P28="","",P28)</f>
      </c>
      <c r="BM28" s="18">
        <f>IF(R28="","",R28)</f>
      </c>
      <c r="BN28" s="133">
        <f>SUM(BJ29:BK29)</f>
        <v>0</v>
      </c>
      <c r="BO28" s="134">
        <f>SUM(BL29:BM29)</f>
        <v>0</v>
      </c>
      <c r="BP28" s="134">
        <f>BO28-BN28</f>
        <v>0</v>
      </c>
      <c r="BQ28" s="138">
        <f>IF(AND(BN28&gt;=0,BN28&lt;6),1,IF(AND(BN28&gt;=6,BN28&lt;8),2,IF(AND(BN28&gt;=8,BN28&lt;18),3,IF(AND(BN28&gt;=18,BN28&lt;22),4,IF(AND(BN28&gt;=22,BN28&lt;24),5,0)))))</f>
        <v>1</v>
      </c>
      <c r="BR28" s="139">
        <f>IF(BQ28=1,3,IF(BQ28=2,2,IF(BQ28=3,1,IF(BQ28=4,2,IF(BQ28=5,3,0)))))</f>
        <v>3</v>
      </c>
      <c r="BS28" s="147">
        <f>IF(BQ28=1,6,IF(BQ28=2,8,IF(BQ28=3,18,IF(BQ28=4,22,IF(BQ28=5,24,0)))))</f>
        <v>6</v>
      </c>
      <c r="BT28" s="143">
        <f>IF(BS28&gt;BO28,BP28,BS28-BN28)</f>
        <v>0</v>
      </c>
      <c r="BU28" s="144">
        <f>BP28-BT28</f>
        <v>0</v>
      </c>
      <c r="BV28" s="138">
        <f>IF(BU28&gt;0,BQ28+1,0)</f>
        <v>0</v>
      </c>
      <c r="BW28" s="139">
        <f>IF(BV28=1,3,IF(BV28=2,2,IF(BV28=3,1,IF(BV28=4,2,IF(BV28=5,3,0)))))</f>
        <v>0</v>
      </c>
      <c r="BX28" s="140">
        <f>IF(BV28=1,0,IF(BV28=2,6,IF(BV28=3,8,IF(BV28=4,18,IF(BV28=5,22,0)))))</f>
        <v>0</v>
      </c>
      <c r="BY28" s="134">
        <f>IF(BV28=1,6,IF(BV28=2,8,IF(BV28=3,18,IF(BV28=4,22,IF(BV28=5,24,0)))))</f>
        <v>0</v>
      </c>
      <c r="BZ28" s="146">
        <f>IF(BU28&gt;CA28,BU28-CA28,IF(BU28=CA28,CA28,BU28))</f>
        <v>0</v>
      </c>
      <c r="CA28" s="141">
        <f>IF(BU28&gt;=BY28-BX28,BU28-(BY28-BX28),BU28)</f>
        <v>0</v>
      </c>
      <c r="CB28" s="144">
        <f>BP28-(BT28+BZ28)</f>
        <v>0</v>
      </c>
      <c r="CC28" s="138">
        <f>IF(CB28&gt;0,BV28+1,0)</f>
        <v>0</v>
      </c>
      <c r="CD28" s="139">
        <f>IF(CC28=1,3,IF(CC28=2,2,IF(CC28=3,1,IF(CC28=4,2,IF(CC28=5,3,0)))))</f>
        <v>0</v>
      </c>
      <c r="CE28" s="140">
        <f>IF(CC28=1,0,IF(CC28=2,6,IF(CC28=3,8,IF(CC28=4,18,IF(CC28=5,22,0)))))</f>
        <v>0</v>
      </c>
      <c r="CF28" s="134">
        <f>IF(CC28=1,6,IF(CC28=2,8,IF(CC28=3,18,IF(CC28=4,22,IF(CC28=5,24,0)))))</f>
        <v>0</v>
      </c>
      <c r="CG28" s="134">
        <f>CE28+CB28</f>
        <v>0</v>
      </c>
      <c r="CH28" s="146">
        <f>IF(CG28&gt;CF28,CF28-CE28,CG28-CE28)</f>
        <v>0</v>
      </c>
      <c r="CI28" s="147">
        <f>CB28-CH28</f>
        <v>0</v>
      </c>
      <c r="CJ28" s="134">
        <f>IF(CI28&gt;=0,CF28,CI28)</f>
        <v>0</v>
      </c>
      <c r="CK28" s="145">
        <f>IF(CI28&gt;0,1,0)</f>
        <v>0</v>
      </c>
      <c r="CL28" s="138">
        <f>IF(CD28=0,0,CC28+1)</f>
        <v>0</v>
      </c>
      <c r="CM28" s="139">
        <f>IF(CL28=1,3,IF(CL28=2,2,IF(CL28=3,1,IF(CL28=4,2,IF(CL28=5,3,0)))))</f>
        <v>0</v>
      </c>
      <c r="CN28" s="140">
        <f>IF(CL28=1,0,IF(CL28=2,6,IF(CL28=3,8,IF(CL28=4,18,IF(CL28=5,22,0)))))</f>
        <v>0</v>
      </c>
      <c r="CO28" s="134">
        <f>IF(CL28=1,6,IF(CL28=2,8,IF(CL28=3,18,IF(CL28=4,22,IF(CL28=5,24,0)))))</f>
        <v>0</v>
      </c>
      <c r="CP28" s="136">
        <f>CI28+CN28</f>
        <v>0</v>
      </c>
      <c r="CQ28" s="143">
        <f>IF(CP28&gt;CO28,CO28-CN28,CP28-CN28)</f>
        <v>0</v>
      </c>
      <c r="CR28" s="144">
        <f>IF(CQ28&gt;0,CP28-(CN28+CQ28),0)</f>
        <v>0</v>
      </c>
      <c r="CS28" s="145">
        <f>IF(CQ28&gt;0,1,0)</f>
        <v>0</v>
      </c>
      <c r="CT28" s="138">
        <f>IF(CS28=1,CL28+1,0)</f>
        <v>0</v>
      </c>
      <c r="CU28" s="139">
        <f>IF(CT28=1,3,IF(CT28=2,2,IF(CT28=3,1,IF(CT28=4,2,IF(CT28=5,3,0)))))</f>
        <v>0</v>
      </c>
      <c r="CV28" s="140">
        <f>IF(CT28=1,0,IF(CT28=2,6,IF(CT28=3,8,IF(CT28=4,18,IF(CT28=5,22,0)))))</f>
        <v>0</v>
      </c>
      <c r="CW28" s="134">
        <f>IF(CT28=1,6,IF(CT28=2,8,IF(CT28=3,18,IF(CT28=4,22,IF(CT28=5,24,0)))))</f>
        <v>0</v>
      </c>
      <c r="CX28" s="142">
        <f>IF(CT28&gt;0,CR28,0)</f>
        <v>0</v>
      </c>
      <c r="CY28" s="137">
        <f>BQ28</f>
        <v>1</v>
      </c>
      <c r="CZ28" s="112">
        <f>BR28</f>
        <v>3</v>
      </c>
      <c r="DA28" s="136">
        <f>BT28</f>
        <v>0</v>
      </c>
      <c r="DB28" s="137">
        <f>BV28</f>
        <v>0</v>
      </c>
      <c r="DC28" s="112">
        <f>BW28</f>
        <v>0</v>
      </c>
      <c r="DD28" s="134">
        <f>BZ28</f>
        <v>0</v>
      </c>
      <c r="DE28" s="137">
        <f>CC28</f>
        <v>0</v>
      </c>
      <c r="DF28" s="112">
        <f>CD28</f>
        <v>0</v>
      </c>
      <c r="DG28" s="134">
        <f>CH28</f>
        <v>0</v>
      </c>
      <c r="DH28" s="137">
        <f>CL28</f>
        <v>0</v>
      </c>
      <c r="DI28" s="112">
        <f>CM28</f>
        <v>0</v>
      </c>
      <c r="DJ28" s="136">
        <f>CQ28</f>
        <v>0</v>
      </c>
      <c r="DK28" s="137">
        <f>CT28</f>
        <v>0</v>
      </c>
      <c r="DL28" s="112">
        <f>CU28</f>
        <v>0</v>
      </c>
      <c r="DM28" s="133">
        <f>CX28</f>
        <v>0</v>
      </c>
      <c r="DN28" s="131">
        <f>IF(CZ28=1,DA28,IF(DC28=1,DD28,IF(DF28=1,DG28,IF(DI28=1,DJ28,IF(DL28=1,DM28,0)))))</f>
        <v>0</v>
      </c>
      <c r="DO28" s="134">
        <f>IF(CY28=2,DA28,IF(DB28=2,DD28,IF(DE28=2,DG28,IF(DH28=2,DJ28,IF(DK28=2,DM28,0)))))</f>
        <v>0</v>
      </c>
      <c r="DP28" s="134">
        <f>IF(CY28=4,DA28,IF(DB28=4,DD28,IF(DE28=4,DG28,IF(DH28=4,DJ28,IF(DK28=4,DM28,0)))))</f>
        <v>0</v>
      </c>
      <c r="DQ28" s="135">
        <f>DO28+DP28</f>
        <v>0</v>
      </c>
      <c r="DR28" s="134">
        <f>IF(CY28=1,DA28,IF(DB28=1,DD28,IF(DE28=1,DG28,IF(DH28=1,DJ28,IF(DK28=1,DM28,0)))))</f>
        <v>0</v>
      </c>
      <c r="DS28" s="112">
        <f>IF(CY28=5,DA28,IF(DB28=5,DD28,IF(DE28=5,DG28,IF(DH28=5,DJ28,IF(DK28=5,DM28,0)))))</f>
        <v>0</v>
      </c>
      <c r="DT28" s="130">
        <f>DR28+DS28</f>
        <v>0</v>
      </c>
      <c r="DU28" s="50">
        <f>IF(((DX28*60+DY28)-(DV28*60+DW28))-((H28*60+J28)-(D28*60+F28))&gt;15,"エラー","")</f>
      </c>
      <c r="DV28" s="49" t="str">
        <f>IF(D28="","0",IF(F28&gt;=45,D28+1,D28))</f>
        <v>0</v>
      </c>
      <c r="DW28" s="49" t="str">
        <f>IF(F28="","0",IF(AND(F28&gt;=0,F28&lt;15),0,IF(AND(F28&gt;=15,F28&lt;30),30,IF(AND(F28&gt;=30,F28&lt;45),30,IF(AND(F28&gt;=45,F28&lt;=59),0)))))</f>
        <v>0</v>
      </c>
      <c r="DX28" s="49" t="str">
        <f>IF(H28="","0",IF(J28&gt;=45,H28+1,H28))</f>
        <v>0</v>
      </c>
      <c r="DY28" s="49" t="str">
        <f>IF(J28="","0",IF(AND(J28&gt;=0,J28&lt;15),0,IF(AND(J28&gt;=15,J28&lt;30),30,IF(AND(J28&gt;=30,J28&lt;45),30,IF(AND(J28&gt;=45,J28&lt;=59),0)))))</f>
        <v>0</v>
      </c>
    </row>
    <row r="29" spans="1:129" ht="9.75" customHeight="1" thickBot="1">
      <c r="A29" s="185"/>
      <c r="B29" s="187"/>
      <c r="C29" s="188"/>
      <c r="D29" s="178"/>
      <c r="E29" s="179"/>
      <c r="F29" s="181"/>
      <c r="G29" s="176"/>
      <c r="H29" s="178"/>
      <c r="I29" s="179"/>
      <c r="J29" s="181"/>
      <c r="K29" s="179"/>
      <c r="L29" s="183"/>
      <c r="M29" s="168"/>
      <c r="N29" s="170"/>
      <c r="O29" s="172"/>
      <c r="P29" s="174"/>
      <c r="Q29" s="168"/>
      <c r="R29" s="170"/>
      <c r="S29" s="152"/>
      <c r="T29" s="153"/>
      <c r="U29" s="154"/>
      <c r="V29" s="155"/>
      <c r="W29" s="156"/>
      <c r="X29" s="157"/>
      <c r="Y29" s="158"/>
      <c r="Z29" s="160"/>
      <c r="AA29" s="164"/>
      <c r="AB29" s="165"/>
      <c r="AC29" s="166"/>
      <c r="AD29" s="149"/>
      <c r="AE29" s="149"/>
      <c r="AF29" s="149"/>
      <c r="AG29" s="16"/>
      <c r="AH29" s="112"/>
      <c r="AI29" s="112"/>
      <c r="AJ29" s="150"/>
      <c r="AK29" s="134"/>
      <c r="AL29" s="134"/>
      <c r="AM29" s="134"/>
      <c r="AN29" s="148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J29" s="19">
        <f>BJ28</f>
      </c>
      <c r="BK29" s="20">
        <f>IF(BK28="","",BK28/60)</f>
      </c>
      <c r="BL29">
        <f>BL28</f>
      </c>
      <c r="BM29">
        <f>IF(BM28="","",BM28/60)</f>
      </c>
      <c r="BN29" s="133"/>
      <c r="BO29" s="134"/>
      <c r="BP29" s="134"/>
      <c r="BQ29" s="138"/>
      <c r="BR29" s="139"/>
      <c r="BS29" s="147"/>
      <c r="BT29" s="139"/>
      <c r="BU29" s="141"/>
      <c r="BV29" s="138"/>
      <c r="BW29" s="139"/>
      <c r="BX29" s="141"/>
      <c r="BY29" s="134"/>
      <c r="BZ29" s="146"/>
      <c r="CA29" s="141"/>
      <c r="CB29" s="144"/>
      <c r="CC29" s="138"/>
      <c r="CD29" s="139"/>
      <c r="CE29" s="141"/>
      <c r="CF29" s="134"/>
      <c r="CG29" s="134"/>
      <c r="CH29" s="146"/>
      <c r="CI29" s="147"/>
      <c r="CJ29" s="134"/>
      <c r="CK29" s="145"/>
      <c r="CL29" s="138"/>
      <c r="CM29" s="139"/>
      <c r="CN29" s="141"/>
      <c r="CO29" s="134"/>
      <c r="CP29" s="112"/>
      <c r="CQ29" s="139"/>
      <c r="CR29" s="144"/>
      <c r="CS29" s="145"/>
      <c r="CT29" s="138"/>
      <c r="CU29" s="139"/>
      <c r="CV29" s="141"/>
      <c r="CW29" s="134"/>
      <c r="CX29" s="142"/>
      <c r="CY29" s="137"/>
      <c r="CZ29" s="112"/>
      <c r="DA29" s="112"/>
      <c r="DB29" s="137"/>
      <c r="DC29" s="112"/>
      <c r="DD29" s="112"/>
      <c r="DE29" s="137"/>
      <c r="DF29" s="112"/>
      <c r="DG29" s="112"/>
      <c r="DH29" s="137"/>
      <c r="DI29" s="112"/>
      <c r="DJ29" s="112"/>
      <c r="DK29" s="137"/>
      <c r="DL29" s="112"/>
      <c r="DM29" s="112"/>
      <c r="DN29" s="131"/>
      <c r="DO29" s="134"/>
      <c r="DP29" s="134"/>
      <c r="DQ29" s="135"/>
      <c r="DR29" s="134"/>
      <c r="DS29" s="112"/>
      <c r="DT29" s="131"/>
      <c r="DU29" s="49">
        <f>IF(((DX28*60+DY28)-(DV28*60+DW28))-((H28*60+J28)-(D28*60+F28))&lt;-14,"エラー","")</f>
      </c>
      <c r="DV29" s="49" t="str">
        <f>IF(D28="","0",IF(F28&gt;=45,D28+1,D28))</f>
        <v>0</v>
      </c>
      <c r="DW29" s="49" t="str">
        <f>IF(F28="","0",IF(AND(F28&gt;=0,F28&lt;15),0,IF(AND(F28&gt;=15,F28&lt;30),30,IF(AND(F28&gt;=30,F28&lt;45),30,IF(AND(F28&gt;=45,F28&lt;=59),0)))))</f>
        <v>0</v>
      </c>
      <c r="DX29" s="49" t="str">
        <f>IF(H28="","0",IF(J28&gt;=45,H28+1,H28))</f>
        <v>0</v>
      </c>
      <c r="DY29" s="49" t="str">
        <f>IF(J28="","0",IF(AND(J28&gt;=0,J28&lt;15),0,IF(AND(J28&gt;=15,J28&lt;30),30,IF(AND(J28&gt;=30,J28&lt;45),30,IF(AND(J28&gt;=45,J28&lt;=59),0)))))</f>
        <v>0</v>
      </c>
    </row>
    <row r="30" spans="1:129" ht="9.75" customHeight="1" thickBot="1">
      <c r="A30" s="184"/>
      <c r="B30" s="186"/>
      <c r="C30" s="188"/>
      <c r="D30" s="177"/>
      <c r="E30" s="169" t="s">
        <v>19</v>
      </c>
      <c r="F30" s="180"/>
      <c r="G30" s="175" t="s">
        <v>20</v>
      </c>
      <c r="H30" s="177"/>
      <c r="I30" s="169" t="s">
        <v>19</v>
      </c>
      <c r="J30" s="180"/>
      <c r="K30" s="169" t="s">
        <v>20</v>
      </c>
      <c r="L30" s="182">
        <f>IF(D30="","",IF(F30&gt;=45,D30+1,D30))</f>
      </c>
      <c r="M30" s="167" t="s">
        <v>19</v>
      </c>
      <c r="N30" s="169">
        <f>IF(F30="","",IF(AND(F30&gt;=0,F30&lt;15),0,IF(AND(F30&gt;=15,F30&lt;30),30,IF(AND(F30&gt;=30,F30&lt;45),30,IF(AND(F30&gt;=45,F30&lt;=59),0)))))</f>
      </c>
      <c r="O30" s="171" t="s">
        <v>20</v>
      </c>
      <c r="P30" s="173">
        <f>IF(H30="","",IF(J30&gt;=45,H30+1,H30))</f>
      </c>
      <c r="Q30" s="167" t="s">
        <v>19</v>
      </c>
      <c r="R30" s="169">
        <f>IF(J30="","",IF(AND(J30&gt;=0,J30&lt;15),0,IF(AND(J30&gt;=15,J30&lt;30),30,IF(AND(J30&gt;=30,J30&lt;45),30,IF(AND(J30&gt;=45,J30&lt;=59),0)))))</f>
      </c>
      <c r="S30" s="151" t="s">
        <v>20</v>
      </c>
      <c r="T30" s="153">
        <f>IF(DN30=0,"",DN30)</f>
      </c>
      <c r="U30" s="154"/>
      <c r="V30" s="155">
        <f>IF(DQ30=0,"",DQ30)</f>
      </c>
      <c r="W30" s="156"/>
      <c r="X30" s="157">
        <f>IF(DT30=0,"",DT30)</f>
      </c>
      <c r="Y30" s="158"/>
      <c r="Z30" s="159">
        <f>AN30</f>
      </c>
      <c r="AA30" s="161">
        <f>IF(DU30="エラー","実績エラー","")</f>
      </c>
      <c r="AB30" s="162"/>
      <c r="AC30" s="163"/>
      <c r="AD30" s="149">
        <f>IF(AND(DU31="エラー",J30&lt;&gt;""),"実績エラー","")</f>
      </c>
      <c r="AE30" s="149"/>
      <c r="AF30" s="149"/>
      <c r="AG30" s="16"/>
      <c r="AH30" s="112">
        <f>IF(AND(D30&gt;=0,F30&gt;=0,H30&gt;=0,J30&gt;=0,C30="",D30&lt;&gt;"",F30&lt;&gt;"",H30&lt;&gt;"",J30&lt;&gt;""),1,0)</f>
        <v>0</v>
      </c>
      <c r="AI30" s="112">
        <f>IF(OR(C30=1,C30=2),0,IF(C30="",0,1))</f>
        <v>0</v>
      </c>
      <c r="AJ30" s="150">
        <f>IF(T30="",0,T30)</f>
        <v>0</v>
      </c>
      <c r="AK30" s="134">
        <f>IF(V30="",0,V30)</f>
        <v>0</v>
      </c>
      <c r="AL30" s="134">
        <f>IF(X30="",0,X30)</f>
        <v>0</v>
      </c>
      <c r="AM30" s="134">
        <f>SUM(AJ30:AL31)</f>
        <v>0</v>
      </c>
      <c r="AN30" s="148">
        <f>IF(AM30=0,"",IF(AM30=0.5,1,""))</f>
      </c>
      <c r="AO30" s="112">
        <f>IF(C30=1,AJ30,"")</f>
      </c>
      <c r="AP30" s="112">
        <f>IF(C30=1,AK30,"")</f>
      </c>
      <c r="AQ30" s="112">
        <f>IF(C30=1,AL30,"")</f>
      </c>
      <c r="AR30" s="112">
        <f>SUM(AO30:AQ31)</f>
        <v>0</v>
      </c>
      <c r="AS30" s="112">
        <f>IF(AR30=0,"",AR30)</f>
      </c>
      <c r="AT30" s="112">
        <f>IF(C30=2,AJ30,"")</f>
      </c>
      <c r="AU30" s="112">
        <f>IF(C30=2,AK30,"")</f>
      </c>
      <c r="AV30" s="112">
        <f>IF(C30=2,AL30,"")</f>
      </c>
      <c r="AW30" s="112">
        <f>SUM(AT30:AV31)</f>
        <v>0</v>
      </c>
      <c r="AX30" s="112">
        <f>IF(AW30=0,"",AW30)</f>
      </c>
      <c r="AY30" s="112">
        <f>IF(C30=3,AJ30,"")</f>
      </c>
      <c r="AZ30" s="112">
        <f>IF(C30=3,AK30,"")</f>
      </c>
      <c r="BA30" s="112">
        <f>IF(C30=3,AL30,"")</f>
      </c>
      <c r="BB30" s="112">
        <f>SUM(AY30:BA31)</f>
        <v>0</v>
      </c>
      <c r="BC30" s="112">
        <f>IF(BB30=0,"",BB30)</f>
      </c>
      <c r="BD30" s="112">
        <f>IF(C30=4,AJ30,"")</f>
      </c>
      <c r="BE30" s="112">
        <f>IF(C30=4,AK30,"")</f>
      </c>
      <c r="BF30" s="112">
        <f>IF(C30=4,AL30,"")</f>
      </c>
      <c r="BG30" s="112">
        <f>SUM(BD30:BF31)</f>
        <v>0</v>
      </c>
      <c r="BH30" s="112">
        <f>IF(BG30=0,"",BG30)</f>
      </c>
      <c r="BJ30" s="17">
        <f>IF(L30="","",L30)</f>
      </c>
      <c r="BK30" s="17">
        <f>IF(N30="","",N30)</f>
      </c>
      <c r="BL30" s="18">
        <f>IF(P30="","",P30)</f>
      </c>
      <c r="BM30" s="18">
        <f>IF(R30="","",R30)</f>
      </c>
      <c r="BN30" s="133">
        <f>SUM(BJ31:BK31)</f>
        <v>0</v>
      </c>
      <c r="BO30" s="134">
        <f>SUM(BL31:BM31)</f>
        <v>0</v>
      </c>
      <c r="BP30" s="134">
        <f>BO30-BN30</f>
        <v>0</v>
      </c>
      <c r="BQ30" s="138">
        <f>IF(AND(BN30&gt;=0,BN30&lt;6),1,IF(AND(BN30&gt;=6,BN30&lt;8),2,IF(AND(BN30&gt;=8,BN30&lt;18),3,IF(AND(BN30&gt;=18,BN30&lt;22),4,IF(AND(BN30&gt;=22,BN30&lt;24),5,0)))))</f>
        <v>1</v>
      </c>
      <c r="BR30" s="139">
        <f>IF(BQ30=1,3,IF(BQ30=2,2,IF(BQ30=3,1,IF(BQ30=4,2,IF(BQ30=5,3,0)))))</f>
        <v>3</v>
      </c>
      <c r="BS30" s="147">
        <f>IF(BQ30=1,6,IF(BQ30=2,8,IF(BQ30=3,18,IF(BQ30=4,22,IF(BQ30=5,24,0)))))</f>
        <v>6</v>
      </c>
      <c r="BT30" s="143">
        <f>IF(BS30&gt;BO30,BP30,BS30-BN30)</f>
        <v>0</v>
      </c>
      <c r="BU30" s="144">
        <f>BP30-BT30</f>
        <v>0</v>
      </c>
      <c r="BV30" s="138">
        <f>IF(BU30&gt;0,BQ30+1,0)</f>
        <v>0</v>
      </c>
      <c r="BW30" s="139">
        <f>IF(BV30=1,3,IF(BV30=2,2,IF(BV30=3,1,IF(BV30=4,2,IF(BV30=5,3,0)))))</f>
        <v>0</v>
      </c>
      <c r="BX30" s="140">
        <f>IF(BV30=1,0,IF(BV30=2,6,IF(BV30=3,8,IF(BV30=4,18,IF(BV30=5,22,0)))))</f>
        <v>0</v>
      </c>
      <c r="BY30" s="134">
        <f>IF(BV30=1,6,IF(BV30=2,8,IF(BV30=3,18,IF(BV30=4,22,IF(BV30=5,24,0)))))</f>
        <v>0</v>
      </c>
      <c r="BZ30" s="146">
        <f>IF(BU30&gt;CA30,BU30-CA30,IF(BU30=CA30,CA30,BU30))</f>
        <v>0</v>
      </c>
      <c r="CA30" s="141">
        <f>IF(BU30&gt;=BY30-BX30,BU30-(BY30-BX30),BU30)</f>
        <v>0</v>
      </c>
      <c r="CB30" s="144">
        <f>BP30-(BT30+BZ30)</f>
        <v>0</v>
      </c>
      <c r="CC30" s="138">
        <f>IF(CB30&gt;0,BV30+1,0)</f>
        <v>0</v>
      </c>
      <c r="CD30" s="139">
        <f>IF(CC30=1,3,IF(CC30=2,2,IF(CC30=3,1,IF(CC30=4,2,IF(CC30=5,3,0)))))</f>
        <v>0</v>
      </c>
      <c r="CE30" s="140">
        <f>IF(CC30=1,0,IF(CC30=2,6,IF(CC30=3,8,IF(CC30=4,18,IF(CC30=5,22,0)))))</f>
        <v>0</v>
      </c>
      <c r="CF30" s="134">
        <f>IF(CC30=1,6,IF(CC30=2,8,IF(CC30=3,18,IF(CC30=4,22,IF(CC30=5,24,0)))))</f>
        <v>0</v>
      </c>
      <c r="CG30" s="134">
        <f>CE30+CB30</f>
        <v>0</v>
      </c>
      <c r="CH30" s="146">
        <f>IF(CG30&gt;CF30,CF30-CE30,CG30-CE30)</f>
        <v>0</v>
      </c>
      <c r="CI30" s="147">
        <f>CB30-CH30</f>
        <v>0</v>
      </c>
      <c r="CJ30" s="134">
        <f>IF(CI30&gt;=0,CF30,CI30)</f>
        <v>0</v>
      </c>
      <c r="CK30" s="145">
        <f>IF(CI30&gt;0,1,0)</f>
        <v>0</v>
      </c>
      <c r="CL30" s="138">
        <f>IF(CD30=0,0,CC30+1)</f>
        <v>0</v>
      </c>
      <c r="CM30" s="139">
        <f>IF(CL30=1,3,IF(CL30=2,2,IF(CL30=3,1,IF(CL30=4,2,IF(CL30=5,3,0)))))</f>
        <v>0</v>
      </c>
      <c r="CN30" s="140">
        <f>IF(CL30=1,0,IF(CL30=2,6,IF(CL30=3,8,IF(CL30=4,18,IF(CL30=5,22,0)))))</f>
        <v>0</v>
      </c>
      <c r="CO30" s="134">
        <f>IF(CL30=1,6,IF(CL30=2,8,IF(CL30=3,18,IF(CL30=4,22,IF(CL30=5,24,0)))))</f>
        <v>0</v>
      </c>
      <c r="CP30" s="136">
        <f>CI30+CN30</f>
        <v>0</v>
      </c>
      <c r="CQ30" s="143">
        <f>IF(CP30&gt;CO30,CO30-CN30,CP30-CN30)</f>
        <v>0</v>
      </c>
      <c r="CR30" s="144">
        <f>IF(CQ30&gt;0,CP30-(CN30+CQ30),0)</f>
        <v>0</v>
      </c>
      <c r="CS30" s="145">
        <f>IF(CQ30&gt;0,1,0)</f>
        <v>0</v>
      </c>
      <c r="CT30" s="138">
        <f>IF(CS30=1,CL30+1,0)</f>
        <v>0</v>
      </c>
      <c r="CU30" s="139">
        <f>IF(CT30=1,3,IF(CT30=2,2,IF(CT30=3,1,IF(CT30=4,2,IF(CT30=5,3,0)))))</f>
        <v>0</v>
      </c>
      <c r="CV30" s="140">
        <f>IF(CT30=1,0,IF(CT30=2,6,IF(CT30=3,8,IF(CT30=4,18,IF(CT30=5,22,0)))))</f>
        <v>0</v>
      </c>
      <c r="CW30" s="134">
        <f>IF(CT30=1,6,IF(CT30=2,8,IF(CT30=3,18,IF(CT30=4,22,IF(CT30=5,24,0)))))</f>
        <v>0</v>
      </c>
      <c r="CX30" s="142">
        <f>IF(CT30&gt;0,CR30,0)</f>
        <v>0</v>
      </c>
      <c r="CY30" s="137">
        <f>BQ30</f>
        <v>1</v>
      </c>
      <c r="CZ30" s="112">
        <f>BR30</f>
        <v>3</v>
      </c>
      <c r="DA30" s="136">
        <f>BT30</f>
        <v>0</v>
      </c>
      <c r="DB30" s="137">
        <f>BV30</f>
        <v>0</v>
      </c>
      <c r="DC30" s="112">
        <f>BW30</f>
        <v>0</v>
      </c>
      <c r="DD30" s="134">
        <f>BZ30</f>
        <v>0</v>
      </c>
      <c r="DE30" s="137">
        <f>CC30</f>
        <v>0</v>
      </c>
      <c r="DF30" s="112">
        <f>CD30</f>
        <v>0</v>
      </c>
      <c r="DG30" s="134">
        <f>CH30</f>
        <v>0</v>
      </c>
      <c r="DH30" s="137">
        <f>CL30</f>
        <v>0</v>
      </c>
      <c r="DI30" s="112">
        <f>CM30</f>
        <v>0</v>
      </c>
      <c r="DJ30" s="136">
        <f>CQ30</f>
        <v>0</v>
      </c>
      <c r="DK30" s="137">
        <f>CT30</f>
        <v>0</v>
      </c>
      <c r="DL30" s="112">
        <f>CU30</f>
        <v>0</v>
      </c>
      <c r="DM30" s="133">
        <f>CX30</f>
        <v>0</v>
      </c>
      <c r="DN30" s="131">
        <f>IF(CZ30=1,DA30,IF(DC30=1,DD30,IF(DF30=1,DG30,IF(DI30=1,DJ30,IF(DL30=1,DM30,0)))))</f>
        <v>0</v>
      </c>
      <c r="DO30" s="134">
        <f>IF(CY30=2,DA30,IF(DB30=2,DD30,IF(DE30=2,DG30,IF(DH30=2,DJ30,IF(DK30=2,DM30,0)))))</f>
        <v>0</v>
      </c>
      <c r="DP30" s="134">
        <f>IF(CY30=4,DA30,IF(DB30=4,DD30,IF(DE30=4,DG30,IF(DH30=4,DJ30,IF(DK30=4,DM30,0)))))</f>
        <v>0</v>
      </c>
      <c r="DQ30" s="135">
        <f>DO30+DP30</f>
        <v>0</v>
      </c>
      <c r="DR30" s="134">
        <f>IF(CY30=1,DA30,IF(DB30=1,DD30,IF(DE30=1,DG30,IF(DH30=1,DJ30,IF(DK30=1,DM30,0)))))</f>
        <v>0</v>
      </c>
      <c r="DS30" s="112">
        <f>IF(CY30=5,DA30,IF(DB30=5,DD30,IF(DE30=5,DG30,IF(DH30=5,DJ30,IF(DK30=5,DM30,0)))))</f>
        <v>0</v>
      </c>
      <c r="DT30" s="130">
        <f>DR30+DS30</f>
        <v>0</v>
      </c>
      <c r="DU30" s="50">
        <f>IF(((DX30*60+DY30)-(DV30*60+DW30))-((H30*60+J30)-(D30*60+F30))&gt;15,"エラー","")</f>
      </c>
      <c r="DV30" s="49" t="str">
        <f>IF(D30="","0",IF(F30&gt;=45,D30+1,D30))</f>
        <v>0</v>
      </c>
      <c r="DW30" s="49" t="str">
        <f>IF(F30="","0",IF(AND(F30&gt;=0,F30&lt;15),0,IF(AND(F30&gt;=15,F30&lt;30),30,IF(AND(F30&gt;=30,F30&lt;45),30,IF(AND(F30&gt;=45,F30&lt;=59),0)))))</f>
        <v>0</v>
      </c>
      <c r="DX30" s="49" t="str">
        <f>IF(H30="","0",IF(J30&gt;=45,H30+1,H30))</f>
        <v>0</v>
      </c>
      <c r="DY30" s="49" t="str">
        <f>IF(J30="","0",IF(AND(J30&gt;=0,J30&lt;15),0,IF(AND(J30&gt;=15,J30&lt;30),30,IF(AND(J30&gt;=30,J30&lt;45),30,IF(AND(J30&gt;=45,J30&lt;=59),0)))))</f>
        <v>0</v>
      </c>
    </row>
    <row r="31" spans="1:129" ht="9.75" customHeight="1" thickBot="1">
      <c r="A31" s="185"/>
      <c r="B31" s="187"/>
      <c r="C31" s="188"/>
      <c r="D31" s="178"/>
      <c r="E31" s="179"/>
      <c r="F31" s="181"/>
      <c r="G31" s="176"/>
      <c r="H31" s="178"/>
      <c r="I31" s="179"/>
      <c r="J31" s="181"/>
      <c r="K31" s="179"/>
      <c r="L31" s="183"/>
      <c r="M31" s="168"/>
      <c r="N31" s="170"/>
      <c r="O31" s="172"/>
      <c r="P31" s="174"/>
      <c r="Q31" s="168"/>
      <c r="R31" s="170"/>
      <c r="S31" s="152"/>
      <c r="T31" s="153"/>
      <c r="U31" s="154"/>
      <c r="V31" s="155"/>
      <c r="W31" s="156"/>
      <c r="X31" s="157"/>
      <c r="Y31" s="158"/>
      <c r="Z31" s="160"/>
      <c r="AA31" s="164"/>
      <c r="AB31" s="165"/>
      <c r="AC31" s="166"/>
      <c r="AD31" s="149"/>
      <c r="AE31" s="149"/>
      <c r="AF31" s="149"/>
      <c r="AG31" s="16"/>
      <c r="AH31" s="112"/>
      <c r="AI31" s="112"/>
      <c r="AJ31" s="150"/>
      <c r="AK31" s="134"/>
      <c r="AL31" s="134"/>
      <c r="AM31" s="134"/>
      <c r="AN31" s="148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J31" s="19">
        <f>BJ30</f>
      </c>
      <c r="BK31" s="20">
        <f>IF(BK30="","",BK30/60)</f>
      </c>
      <c r="BL31">
        <f>BL30</f>
      </c>
      <c r="BM31">
        <f>IF(BM30="","",BM30/60)</f>
      </c>
      <c r="BN31" s="133"/>
      <c r="BO31" s="134"/>
      <c r="BP31" s="134"/>
      <c r="BQ31" s="138"/>
      <c r="BR31" s="139"/>
      <c r="BS31" s="147"/>
      <c r="BT31" s="139"/>
      <c r="BU31" s="141"/>
      <c r="BV31" s="138"/>
      <c r="BW31" s="139"/>
      <c r="BX31" s="141"/>
      <c r="BY31" s="134"/>
      <c r="BZ31" s="146"/>
      <c r="CA31" s="141"/>
      <c r="CB31" s="144"/>
      <c r="CC31" s="138"/>
      <c r="CD31" s="139"/>
      <c r="CE31" s="141"/>
      <c r="CF31" s="134"/>
      <c r="CG31" s="134"/>
      <c r="CH31" s="146"/>
      <c r="CI31" s="147"/>
      <c r="CJ31" s="134"/>
      <c r="CK31" s="145"/>
      <c r="CL31" s="138"/>
      <c r="CM31" s="139"/>
      <c r="CN31" s="141"/>
      <c r="CO31" s="134"/>
      <c r="CP31" s="112"/>
      <c r="CQ31" s="139"/>
      <c r="CR31" s="144"/>
      <c r="CS31" s="145"/>
      <c r="CT31" s="138"/>
      <c r="CU31" s="139"/>
      <c r="CV31" s="141"/>
      <c r="CW31" s="134"/>
      <c r="CX31" s="142"/>
      <c r="CY31" s="137"/>
      <c r="CZ31" s="112"/>
      <c r="DA31" s="112"/>
      <c r="DB31" s="137"/>
      <c r="DC31" s="112"/>
      <c r="DD31" s="112"/>
      <c r="DE31" s="137"/>
      <c r="DF31" s="112"/>
      <c r="DG31" s="112"/>
      <c r="DH31" s="137"/>
      <c r="DI31" s="112"/>
      <c r="DJ31" s="112"/>
      <c r="DK31" s="137"/>
      <c r="DL31" s="112"/>
      <c r="DM31" s="112"/>
      <c r="DN31" s="131"/>
      <c r="DO31" s="134"/>
      <c r="DP31" s="134"/>
      <c r="DQ31" s="135"/>
      <c r="DR31" s="134"/>
      <c r="DS31" s="112"/>
      <c r="DT31" s="131"/>
      <c r="DU31" s="49">
        <f>IF(((DX30*60+DY30)-(DV30*60+DW30))-((H30*60+J30)-(D30*60+F30))&lt;-14,"エラー","")</f>
      </c>
      <c r="DV31" s="49" t="str">
        <f>IF(D30="","0",IF(F30&gt;=45,D30+1,D30))</f>
        <v>0</v>
      </c>
      <c r="DW31" s="49" t="str">
        <f>IF(F30="","0",IF(AND(F30&gt;=0,F30&lt;15),0,IF(AND(F30&gt;=15,F30&lt;30),30,IF(AND(F30&gt;=30,F30&lt;45),30,IF(AND(F30&gt;=45,F30&lt;=59),0)))))</f>
        <v>0</v>
      </c>
      <c r="DX31" s="49" t="str">
        <f>IF(H30="","0",IF(J30&gt;=45,H30+1,H30))</f>
        <v>0</v>
      </c>
      <c r="DY31" s="49" t="str">
        <f>IF(J30="","0",IF(AND(J30&gt;=0,J30&lt;15),0,IF(AND(J30&gt;=15,J30&lt;30),30,IF(AND(J30&gt;=30,J30&lt;45),30,IF(AND(J30&gt;=45,J30&lt;=59),0)))))</f>
        <v>0</v>
      </c>
    </row>
    <row r="32" spans="1:129" ht="9.75" customHeight="1" thickBot="1">
      <c r="A32" s="184"/>
      <c r="B32" s="186"/>
      <c r="C32" s="188"/>
      <c r="D32" s="177"/>
      <c r="E32" s="169" t="s">
        <v>19</v>
      </c>
      <c r="F32" s="180"/>
      <c r="G32" s="175" t="s">
        <v>20</v>
      </c>
      <c r="H32" s="177"/>
      <c r="I32" s="169" t="s">
        <v>19</v>
      </c>
      <c r="J32" s="180"/>
      <c r="K32" s="169" t="s">
        <v>20</v>
      </c>
      <c r="L32" s="182">
        <f>IF(D32="","",IF(F32&gt;=45,D32+1,D32))</f>
      </c>
      <c r="M32" s="167" t="s">
        <v>19</v>
      </c>
      <c r="N32" s="169">
        <f>IF(F32="","",IF(AND(F32&gt;=0,F32&lt;15),0,IF(AND(F32&gt;=15,F32&lt;30),30,IF(AND(F32&gt;=30,F32&lt;45),30,IF(AND(F32&gt;=45,F32&lt;=59),0)))))</f>
      </c>
      <c r="O32" s="171" t="s">
        <v>20</v>
      </c>
      <c r="P32" s="173">
        <f>IF(H32="","",IF(J32&gt;=45,H32+1,H32))</f>
      </c>
      <c r="Q32" s="167" t="s">
        <v>19</v>
      </c>
      <c r="R32" s="169">
        <f>IF(J32="","",IF(AND(J32&gt;=0,J32&lt;15),0,IF(AND(J32&gt;=15,J32&lt;30),30,IF(AND(J32&gt;=30,J32&lt;45),30,IF(AND(J32&gt;=45,J32&lt;=59),0)))))</f>
      </c>
      <c r="S32" s="151" t="s">
        <v>20</v>
      </c>
      <c r="T32" s="153">
        <f>IF(DN32=0,"",DN32)</f>
      </c>
      <c r="U32" s="154"/>
      <c r="V32" s="155">
        <f>IF(DQ32=0,"",DQ32)</f>
      </c>
      <c r="W32" s="156"/>
      <c r="X32" s="157">
        <f>IF(DT32=0,"",DT32)</f>
      </c>
      <c r="Y32" s="158"/>
      <c r="Z32" s="159">
        <f>AN32</f>
      </c>
      <c r="AA32" s="161">
        <f>IF(DU32="エラー","実績エラー","")</f>
      </c>
      <c r="AB32" s="162"/>
      <c r="AC32" s="163"/>
      <c r="AD32" s="149">
        <f>IF(AND(DU33="エラー",J32&lt;&gt;""),"実績エラー","")</f>
      </c>
      <c r="AE32" s="149"/>
      <c r="AF32" s="149"/>
      <c r="AG32" s="16"/>
      <c r="AH32" s="112">
        <f>IF(AND(D32&gt;=0,F32&gt;=0,H32&gt;=0,J32&gt;=0,C32="",D32&lt;&gt;"",F32&lt;&gt;"",H32&lt;&gt;"",J32&lt;&gt;""),1,0)</f>
        <v>0</v>
      </c>
      <c r="AI32" s="112">
        <f>IF(OR(C32=1,C32=2),0,IF(C32="",0,1))</f>
        <v>0</v>
      </c>
      <c r="AJ32" s="150">
        <f>IF(T32="",0,T32)</f>
        <v>0</v>
      </c>
      <c r="AK32" s="134">
        <f>IF(V32="",0,V32)</f>
        <v>0</v>
      </c>
      <c r="AL32" s="134">
        <f>IF(X32="",0,X32)</f>
        <v>0</v>
      </c>
      <c r="AM32" s="134">
        <f>SUM(AJ32:AL33)</f>
        <v>0</v>
      </c>
      <c r="AN32" s="148">
        <f>IF(AM32=0,"",IF(AM32=0.5,1,""))</f>
      </c>
      <c r="AO32" s="112">
        <f>IF(C32=1,AJ32,"")</f>
      </c>
      <c r="AP32" s="112">
        <f>IF(C32=1,AK32,"")</f>
      </c>
      <c r="AQ32" s="112">
        <f>IF(C32=1,AL32,"")</f>
      </c>
      <c r="AR32" s="112">
        <f>SUM(AO32:AQ33)</f>
        <v>0</v>
      </c>
      <c r="AS32" s="112">
        <f>IF(AR32=0,"",AR32)</f>
      </c>
      <c r="AT32" s="112">
        <f>IF(C32=2,AJ32,"")</f>
      </c>
      <c r="AU32" s="112">
        <f>IF(C32=2,AK32,"")</f>
      </c>
      <c r="AV32" s="112">
        <f>IF(C32=2,AL32,"")</f>
      </c>
      <c r="AW32" s="112">
        <f>SUM(AT32:AV33)</f>
        <v>0</v>
      </c>
      <c r="AX32" s="112">
        <f>IF(AW32=0,"",AW32)</f>
      </c>
      <c r="AY32" s="112">
        <f>IF(C32=3,AJ32,"")</f>
      </c>
      <c r="AZ32" s="112">
        <f>IF(C32=3,AK32,"")</f>
      </c>
      <c r="BA32" s="112">
        <f>IF(C32=3,AL32,"")</f>
      </c>
      <c r="BB32" s="112">
        <f>SUM(AY32:BA33)</f>
        <v>0</v>
      </c>
      <c r="BC32" s="112">
        <f>IF(BB32=0,"",BB32)</f>
      </c>
      <c r="BD32" s="112">
        <f>IF(C32=4,AJ32,"")</f>
      </c>
      <c r="BE32" s="112">
        <f>IF(C32=4,AK32,"")</f>
      </c>
      <c r="BF32" s="112">
        <f>IF(C32=4,AL32,"")</f>
      </c>
      <c r="BG32" s="112">
        <f>SUM(BD32:BF33)</f>
        <v>0</v>
      </c>
      <c r="BH32" s="112">
        <f>IF(BG32=0,"",BG32)</f>
      </c>
      <c r="BJ32" s="17">
        <f>IF(L32="","",L32)</f>
      </c>
      <c r="BK32" s="17">
        <f>IF(N32="","",N32)</f>
      </c>
      <c r="BL32" s="18">
        <f>IF(P32="","",P32)</f>
      </c>
      <c r="BM32" s="18">
        <f>IF(R32="","",R32)</f>
      </c>
      <c r="BN32" s="133">
        <f>SUM(BJ33:BK33)</f>
        <v>0</v>
      </c>
      <c r="BO32" s="134">
        <f>SUM(BL33:BM33)</f>
        <v>0</v>
      </c>
      <c r="BP32" s="134">
        <f>BO32-BN32</f>
        <v>0</v>
      </c>
      <c r="BQ32" s="138">
        <f>IF(AND(BN32&gt;=0,BN32&lt;6),1,IF(AND(BN32&gt;=6,BN32&lt;8),2,IF(AND(BN32&gt;=8,BN32&lt;18),3,IF(AND(BN32&gt;=18,BN32&lt;22),4,IF(AND(BN32&gt;=22,BN32&lt;24),5,0)))))</f>
        <v>1</v>
      </c>
      <c r="BR32" s="139">
        <f>IF(BQ32=1,3,IF(BQ32=2,2,IF(BQ32=3,1,IF(BQ32=4,2,IF(BQ32=5,3,0)))))</f>
        <v>3</v>
      </c>
      <c r="BS32" s="147">
        <f>IF(BQ32=1,6,IF(BQ32=2,8,IF(BQ32=3,18,IF(BQ32=4,22,IF(BQ32=5,24,0)))))</f>
        <v>6</v>
      </c>
      <c r="BT32" s="143">
        <f>IF(BS32&gt;BO32,BP32,BS32-BN32)</f>
        <v>0</v>
      </c>
      <c r="BU32" s="144">
        <f>BP32-BT32</f>
        <v>0</v>
      </c>
      <c r="BV32" s="138">
        <f>IF(BU32&gt;0,BQ32+1,0)</f>
        <v>0</v>
      </c>
      <c r="BW32" s="139">
        <f>IF(BV32=1,3,IF(BV32=2,2,IF(BV32=3,1,IF(BV32=4,2,IF(BV32=5,3,0)))))</f>
        <v>0</v>
      </c>
      <c r="BX32" s="140">
        <f>IF(BV32=1,0,IF(BV32=2,6,IF(BV32=3,8,IF(BV32=4,18,IF(BV32=5,22,0)))))</f>
        <v>0</v>
      </c>
      <c r="BY32" s="134">
        <f>IF(BV32=1,6,IF(BV32=2,8,IF(BV32=3,18,IF(BV32=4,22,IF(BV32=5,24,0)))))</f>
        <v>0</v>
      </c>
      <c r="BZ32" s="146">
        <f>IF(BU32&gt;CA32,BU32-CA32,IF(BU32=CA32,CA32,BU32))</f>
        <v>0</v>
      </c>
      <c r="CA32" s="141">
        <f>IF(BU32&gt;=BY32-BX32,BU32-(BY32-BX32),BU32)</f>
        <v>0</v>
      </c>
      <c r="CB32" s="144">
        <f>BP32-(BT32+BZ32)</f>
        <v>0</v>
      </c>
      <c r="CC32" s="138">
        <f>IF(CB32&gt;0,BV32+1,0)</f>
        <v>0</v>
      </c>
      <c r="CD32" s="139">
        <f>IF(CC32=1,3,IF(CC32=2,2,IF(CC32=3,1,IF(CC32=4,2,IF(CC32=5,3,0)))))</f>
        <v>0</v>
      </c>
      <c r="CE32" s="140">
        <f>IF(CC32=1,0,IF(CC32=2,6,IF(CC32=3,8,IF(CC32=4,18,IF(CC32=5,22,0)))))</f>
        <v>0</v>
      </c>
      <c r="CF32" s="134">
        <f>IF(CC32=1,6,IF(CC32=2,8,IF(CC32=3,18,IF(CC32=4,22,IF(CC32=5,24,0)))))</f>
        <v>0</v>
      </c>
      <c r="CG32" s="134">
        <f>CE32+CB32</f>
        <v>0</v>
      </c>
      <c r="CH32" s="146">
        <f>IF(CG32&gt;CF32,CF32-CE32,CG32-CE32)</f>
        <v>0</v>
      </c>
      <c r="CI32" s="147">
        <f>CB32-CH32</f>
        <v>0</v>
      </c>
      <c r="CJ32" s="134">
        <f>IF(CI32&gt;=0,CF32,CI32)</f>
        <v>0</v>
      </c>
      <c r="CK32" s="145">
        <f>IF(CI32&gt;0,1,0)</f>
        <v>0</v>
      </c>
      <c r="CL32" s="138">
        <f>IF(CD32=0,0,CC32+1)</f>
        <v>0</v>
      </c>
      <c r="CM32" s="139">
        <f>IF(CL32=1,3,IF(CL32=2,2,IF(CL32=3,1,IF(CL32=4,2,IF(CL32=5,3,0)))))</f>
        <v>0</v>
      </c>
      <c r="CN32" s="140">
        <f>IF(CL32=1,0,IF(CL32=2,6,IF(CL32=3,8,IF(CL32=4,18,IF(CL32=5,22,0)))))</f>
        <v>0</v>
      </c>
      <c r="CO32" s="134">
        <f>IF(CL32=1,6,IF(CL32=2,8,IF(CL32=3,18,IF(CL32=4,22,IF(CL32=5,24,0)))))</f>
        <v>0</v>
      </c>
      <c r="CP32" s="136">
        <f>CI32+CN32</f>
        <v>0</v>
      </c>
      <c r="CQ32" s="143">
        <f>IF(CP32&gt;CO32,CO32-CN32,CP32-CN32)</f>
        <v>0</v>
      </c>
      <c r="CR32" s="144">
        <f>IF(CQ32&gt;0,CP32-(CN32+CQ32),0)</f>
        <v>0</v>
      </c>
      <c r="CS32" s="145">
        <f>IF(CQ32&gt;0,1,0)</f>
        <v>0</v>
      </c>
      <c r="CT32" s="138">
        <f>IF(CS32=1,CL32+1,0)</f>
        <v>0</v>
      </c>
      <c r="CU32" s="139">
        <f>IF(CT32=1,3,IF(CT32=2,2,IF(CT32=3,1,IF(CT32=4,2,IF(CT32=5,3,0)))))</f>
        <v>0</v>
      </c>
      <c r="CV32" s="140">
        <f>IF(CT32=1,0,IF(CT32=2,6,IF(CT32=3,8,IF(CT32=4,18,IF(CT32=5,22,0)))))</f>
        <v>0</v>
      </c>
      <c r="CW32" s="134">
        <f>IF(CT32=1,6,IF(CT32=2,8,IF(CT32=3,18,IF(CT32=4,22,IF(CT32=5,24,0)))))</f>
        <v>0</v>
      </c>
      <c r="CX32" s="142">
        <f>IF(CT32&gt;0,CR32,0)</f>
        <v>0</v>
      </c>
      <c r="CY32" s="137">
        <f>BQ32</f>
        <v>1</v>
      </c>
      <c r="CZ32" s="112">
        <f>BR32</f>
        <v>3</v>
      </c>
      <c r="DA32" s="136">
        <f>BT32</f>
        <v>0</v>
      </c>
      <c r="DB32" s="137">
        <f>BV32</f>
        <v>0</v>
      </c>
      <c r="DC32" s="112">
        <f>BW32</f>
        <v>0</v>
      </c>
      <c r="DD32" s="134">
        <f>BZ32</f>
        <v>0</v>
      </c>
      <c r="DE32" s="137">
        <f>CC32</f>
        <v>0</v>
      </c>
      <c r="DF32" s="112">
        <f>CD32</f>
        <v>0</v>
      </c>
      <c r="DG32" s="134">
        <f>CH32</f>
        <v>0</v>
      </c>
      <c r="DH32" s="137">
        <f>CL32</f>
        <v>0</v>
      </c>
      <c r="DI32" s="112">
        <f>CM32</f>
        <v>0</v>
      </c>
      <c r="DJ32" s="136">
        <f>CQ32</f>
        <v>0</v>
      </c>
      <c r="DK32" s="137">
        <f>CT32</f>
        <v>0</v>
      </c>
      <c r="DL32" s="112">
        <f>CU32</f>
        <v>0</v>
      </c>
      <c r="DM32" s="133">
        <f>CX32</f>
        <v>0</v>
      </c>
      <c r="DN32" s="131">
        <f>IF(CZ32=1,DA32,IF(DC32=1,DD32,IF(DF32=1,DG32,IF(DI32=1,DJ32,IF(DL32=1,DM32,0)))))</f>
        <v>0</v>
      </c>
      <c r="DO32" s="134">
        <f>IF(CY32=2,DA32,IF(DB32=2,DD32,IF(DE32=2,DG32,IF(DH32=2,DJ32,IF(DK32=2,DM32,0)))))</f>
        <v>0</v>
      </c>
      <c r="DP32" s="134">
        <f>IF(CY32=4,DA32,IF(DB32=4,DD32,IF(DE32=4,DG32,IF(DH32=4,DJ32,IF(DK32=4,DM32,0)))))</f>
        <v>0</v>
      </c>
      <c r="DQ32" s="135">
        <f>DO32+DP32</f>
        <v>0</v>
      </c>
      <c r="DR32" s="134">
        <f>IF(CY32=1,DA32,IF(DB32=1,DD32,IF(DE32=1,DG32,IF(DH32=1,DJ32,IF(DK32=1,DM32,0)))))</f>
        <v>0</v>
      </c>
      <c r="DS32" s="112">
        <f>IF(CY32=5,DA32,IF(DB32=5,DD32,IF(DE32=5,DG32,IF(DH32=5,DJ32,IF(DK32=5,DM32,0)))))</f>
        <v>0</v>
      </c>
      <c r="DT32" s="130">
        <f>DR32+DS32</f>
        <v>0</v>
      </c>
      <c r="DU32" s="50">
        <f>IF(((DX32*60+DY32)-(DV32*60+DW32))-((H32*60+J32)-(D32*60+F32))&gt;15,"エラー","")</f>
      </c>
      <c r="DV32" s="49" t="str">
        <f>IF(D32="","0",IF(F32&gt;=45,D32+1,D32))</f>
        <v>0</v>
      </c>
      <c r="DW32" s="49" t="str">
        <f>IF(F32="","0",IF(AND(F32&gt;=0,F32&lt;15),0,IF(AND(F32&gt;=15,F32&lt;30),30,IF(AND(F32&gt;=30,F32&lt;45),30,IF(AND(F32&gt;=45,F32&lt;=59),0)))))</f>
        <v>0</v>
      </c>
      <c r="DX32" s="49" t="str">
        <f>IF(H32="","0",IF(J32&gt;=45,H32+1,H32))</f>
        <v>0</v>
      </c>
      <c r="DY32" s="49" t="str">
        <f>IF(J32="","0",IF(AND(J32&gt;=0,J32&lt;15),0,IF(AND(J32&gt;=15,J32&lt;30),30,IF(AND(J32&gt;=30,J32&lt;45),30,IF(AND(J32&gt;=45,J32&lt;=59),0)))))</f>
        <v>0</v>
      </c>
    </row>
    <row r="33" spans="1:129" ht="9.75" customHeight="1" thickBot="1">
      <c r="A33" s="185"/>
      <c r="B33" s="187"/>
      <c r="C33" s="188"/>
      <c r="D33" s="178"/>
      <c r="E33" s="179"/>
      <c r="F33" s="181"/>
      <c r="G33" s="176"/>
      <c r="H33" s="178"/>
      <c r="I33" s="179"/>
      <c r="J33" s="181"/>
      <c r="K33" s="179"/>
      <c r="L33" s="183"/>
      <c r="M33" s="168"/>
      <c r="N33" s="170"/>
      <c r="O33" s="172"/>
      <c r="P33" s="174"/>
      <c r="Q33" s="168"/>
      <c r="R33" s="170"/>
      <c r="S33" s="152"/>
      <c r="T33" s="153"/>
      <c r="U33" s="154"/>
      <c r="V33" s="155"/>
      <c r="W33" s="156"/>
      <c r="X33" s="157"/>
      <c r="Y33" s="158"/>
      <c r="Z33" s="160"/>
      <c r="AA33" s="164"/>
      <c r="AB33" s="165"/>
      <c r="AC33" s="166"/>
      <c r="AD33" s="149"/>
      <c r="AE33" s="149"/>
      <c r="AF33" s="149"/>
      <c r="AG33" s="16"/>
      <c r="AH33" s="112"/>
      <c r="AI33" s="112"/>
      <c r="AJ33" s="150"/>
      <c r="AK33" s="134"/>
      <c r="AL33" s="134"/>
      <c r="AM33" s="134"/>
      <c r="AN33" s="148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J33" s="19">
        <f>BJ32</f>
      </c>
      <c r="BK33" s="20">
        <f>IF(BK32="","",BK32/60)</f>
      </c>
      <c r="BL33">
        <f>BL32</f>
      </c>
      <c r="BM33">
        <f>IF(BM32="","",BM32/60)</f>
      </c>
      <c r="BN33" s="133"/>
      <c r="BO33" s="134"/>
      <c r="BP33" s="134"/>
      <c r="BQ33" s="138"/>
      <c r="BR33" s="139"/>
      <c r="BS33" s="147"/>
      <c r="BT33" s="139"/>
      <c r="BU33" s="141"/>
      <c r="BV33" s="138"/>
      <c r="BW33" s="139"/>
      <c r="BX33" s="141"/>
      <c r="BY33" s="134"/>
      <c r="BZ33" s="146"/>
      <c r="CA33" s="141"/>
      <c r="CB33" s="144"/>
      <c r="CC33" s="138"/>
      <c r="CD33" s="139"/>
      <c r="CE33" s="141"/>
      <c r="CF33" s="134"/>
      <c r="CG33" s="134"/>
      <c r="CH33" s="146"/>
      <c r="CI33" s="147"/>
      <c r="CJ33" s="134"/>
      <c r="CK33" s="145"/>
      <c r="CL33" s="138"/>
      <c r="CM33" s="139"/>
      <c r="CN33" s="141"/>
      <c r="CO33" s="134"/>
      <c r="CP33" s="112"/>
      <c r="CQ33" s="139"/>
      <c r="CR33" s="144"/>
      <c r="CS33" s="145"/>
      <c r="CT33" s="138"/>
      <c r="CU33" s="139"/>
      <c r="CV33" s="141"/>
      <c r="CW33" s="134"/>
      <c r="CX33" s="142"/>
      <c r="CY33" s="137"/>
      <c r="CZ33" s="112"/>
      <c r="DA33" s="112"/>
      <c r="DB33" s="137"/>
      <c r="DC33" s="112"/>
      <c r="DD33" s="112"/>
      <c r="DE33" s="137"/>
      <c r="DF33" s="112"/>
      <c r="DG33" s="112"/>
      <c r="DH33" s="137"/>
      <c r="DI33" s="112"/>
      <c r="DJ33" s="112"/>
      <c r="DK33" s="137"/>
      <c r="DL33" s="112"/>
      <c r="DM33" s="112"/>
      <c r="DN33" s="131"/>
      <c r="DO33" s="134"/>
      <c r="DP33" s="134"/>
      <c r="DQ33" s="135"/>
      <c r="DR33" s="134"/>
      <c r="DS33" s="112"/>
      <c r="DT33" s="131"/>
      <c r="DU33" s="49">
        <f>IF(((DX32*60+DY32)-(DV32*60+DW32))-((H32*60+J32)-(D32*60+F32))&lt;-14,"エラー","")</f>
      </c>
      <c r="DV33" s="49" t="str">
        <f>IF(D32="","0",IF(F32&gt;=45,D32+1,D32))</f>
        <v>0</v>
      </c>
      <c r="DW33" s="49" t="str">
        <f>IF(F32="","0",IF(AND(F32&gt;=0,F32&lt;15),0,IF(AND(F32&gt;=15,F32&lt;30),30,IF(AND(F32&gt;=30,F32&lt;45),30,IF(AND(F32&gt;=45,F32&lt;=59),0)))))</f>
        <v>0</v>
      </c>
      <c r="DX33" s="49" t="str">
        <f>IF(H32="","0",IF(J32&gt;=45,H32+1,H32))</f>
        <v>0</v>
      </c>
      <c r="DY33" s="49" t="str">
        <f>IF(J32="","0",IF(AND(J32&gt;=0,J32&lt;15),0,IF(AND(J32&gt;=15,J32&lt;30),30,IF(AND(J32&gt;=30,J32&lt;45),30,IF(AND(J32&gt;=45,J32&lt;=59),0)))))</f>
        <v>0</v>
      </c>
    </row>
    <row r="34" spans="1:129" ht="9.75" customHeight="1" thickBot="1">
      <c r="A34" s="184"/>
      <c r="B34" s="186"/>
      <c r="C34" s="188"/>
      <c r="D34" s="177"/>
      <c r="E34" s="169" t="s">
        <v>19</v>
      </c>
      <c r="F34" s="180"/>
      <c r="G34" s="175" t="s">
        <v>20</v>
      </c>
      <c r="H34" s="177"/>
      <c r="I34" s="169" t="s">
        <v>19</v>
      </c>
      <c r="J34" s="180"/>
      <c r="K34" s="169" t="s">
        <v>20</v>
      </c>
      <c r="L34" s="182">
        <f>IF(D34="","",IF(F34&gt;=45,D34+1,D34))</f>
      </c>
      <c r="M34" s="167" t="s">
        <v>19</v>
      </c>
      <c r="N34" s="169">
        <f>IF(F34="","",IF(AND(F34&gt;=0,F34&lt;15),0,IF(AND(F34&gt;=15,F34&lt;30),30,IF(AND(F34&gt;=30,F34&lt;45),30,IF(AND(F34&gt;=45,F34&lt;=59),0)))))</f>
      </c>
      <c r="O34" s="171" t="s">
        <v>20</v>
      </c>
      <c r="P34" s="173">
        <f>IF(H34="","",IF(J34&gt;=45,H34+1,H34))</f>
      </c>
      <c r="Q34" s="167" t="s">
        <v>19</v>
      </c>
      <c r="R34" s="169">
        <f>IF(J34="","",IF(AND(J34&gt;=0,J34&lt;15),0,IF(AND(J34&gt;=15,J34&lt;30),30,IF(AND(J34&gt;=30,J34&lt;45),30,IF(AND(J34&gt;=45,J34&lt;=59),0)))))</f>
      </c>
      <c r="S34" s="151" t="s">
        <v>20</v>
      </c>
      <c r="T34" s="153">
        <f>IF(DN34=0,"",DN34)</f>
      </c>
      <c r="U34" s="154"/>
      <c r="V34" s="155">
        <f>IF(DQ34=0,"",DQ34)</f>
      </c>
      <c r="W34" s="156"/>
      <c r="X34" s="157">
        <f>IF(DT34=0,"",DT34)</f>
      </c>
      <c r="Y34" s="158"/>
      <c r="Z34" s="159">
        <f>AN34</f>
      </c>
      <c r="AA34" s="161">
        <f>IF(DU34="エラー","実績エラー","")</f>
      </c>
      <c r="AB34" s="162"/>
      <c r="AC34" s="163"/>
      <c r="AD34" s="149">
        <f>IF(AND(DU35="エラー",J34&lt;&gt;""),"実績エラー","")</f>
      </c>
      <c r="AE34" s="149"/>
      <c r="AF34" s="149"/>
      <c r="AG34" s="16"/>
      <c r="AH34" s="112">
        <f>IF(AND(D34&gt;=0,F34&gt;=0,H34&gt;=0,J34&gt;=0,C34="",D34&lt;&gt;"",F34&lt;&gt;"",H34&lt;&gt;"",J34&lt;&gt;""),1,0)</f>
        <v>0</v>
      </c>
      <c r="AI34" s="112">
        <f>IF(OR(C34=1,C34=2),0,IF(C34="",0,1))</f>
        <v>0</v>
      </c>
      <c r="AJ34" s="150">
        <f>IF(T34="",0,T34)</f>
        <v>0</v>
      </c>
      <c r="AK34" s="134">
        <f>IF(V34="",0,V34)</f>
        <v>0</v>
      </c>
      <c r="AL34" s="134">
        <f>IF(X34="",0,X34)</f>
        <v>0</v>
      </c>
      <c r="AM34" s="134">
        <f>SUM(AJ34:AL35)</f>
        <v>0</v>
      </c>
      <c r="AN34" s="148">
        <f>IF(AM34=0,"",IF(AM34=0.5,1,""))</f>
      </c>
      <c r="AO34" s="112">
        <f>IF(C34=1,AJ34,"")</f>
      </c>
      <c r="AP34" s="112">
        <f>IF(C34=1,AK34,"")</f>
      </c>
      <c r="AQ34" s="112">
        <f>IF(C34=1,AL34,"")</f>
      </c>
      <c r="AR34" s="112">
        <f>SUM(AO34:AQ35)</f>
        <v>0</v>
      </c>
      <c r="AS34" s="112">
        <f>IF(AR34=0,"",AR34)</f>
      </c>
      <c r="AT34" s="112">
        <f>IF(C34=2,AJ34,"")</f>
      </c>
      <c r="AU34" s="112">
        <f>IF(C34=2,AK34,"")</f>
      </c>
      <c r="AV34" s="112">
        <f>IF(C34=2,AL34,"")</f>
      </c>
      <c r="AW34" s="112">
        <f>SUM(AT34:AV35)</f>
        <v>0</v>
      </c>
      <c r="AX34" s="112">
        <f>IF(AW34=0,"",AW34)</f>
      </c>
      <c r="AY34" s="112">
        <f>IF(C34=3,AJ34,"")</f>
      </c>
      <c r="AZ34" s="112">
        <f>IF(C34=3,AK34,"")</f>
      </c>
      <c r="BA34" s="112">
        <f>IF(C34=3,AL34,"")</f>
      </c>
      <c r="BB34" s="112">
        <f>SUM(AY34:BA35)</f>
        <v>0</v>
      </c>
      <c r="BC34" s="112">
        <f>IF(BB34=0,"",BB34)</f>
      </c>
      <c r="BD34" s="112">
        <f>IF(C34=4,AJ34,"")</f>
      </c>
      <c r="BE34" s="112">
        <f>IF(C34=4,AK34,"")</f>
      </c>
      <c r="BF34" s="112">
        <f>IF(C34=4,AL34,"")</f>
      </c>
      <c r="BG34" s="112">
        <f>SUM(BD34:BF35)</f>
        <v>0</v>
      </c>
      <c r="BH34" s="112">
        <f>IF(BG34=0,"",BG34)</f>
      </c>
      <c r="BJ34" s="17">
        <f>IF(L34="","",L34)</f>
      </c>
      <c r="BK34" s="17">
        <f>IF(N34="","",N34)</f>
      </c>
      <c r="BL34" s="18">
        <f>IF(P34="","",P34)</f>
      </c>
      <c r="BM34" s="18">
        <f>IF(R34="","",R34)</f>
      </c>
      <c r="BN34" s="133">
        <f>SUM(BJ35:BK35)</f>
        <v>0</v>
      </c>
      <c r="BO34" s="134">
        <f>SUM(BL35:BM35)</f>
        <v>0</v>
      </c>
      <c r="BP34" s="134">
        <f>BO34-BN34</f>
        <v>0</v>
      </c>
      <c r="BQ34" s="138">
        <f>IF(AND(BN34&gt;=0,BN34&lt;6),1,IF(AND(BN34&gt;=6,BN34&lt;8),2,IF(AND(BN34&gt;=8,BN34&lt;18),3,IF(AND(BN34&gt;=18,BN34&lt;22),4,IF(AND(BN34&gt;=22,BN34&lt;24),5,0)))))</f>
        <v>1</v>
      </c>
      <c r="BR34" s="139">
        <f>IF(BQ34=1,3,IF(BQ34=2,2,IF(BQ34=3,1,IF(BQ34=4,2,IF(BQ34=5,3,0)))))</f>
        <v>3</v>
      </c>
      <c r="BS34" s="147">
        <f>IF(BQ34=1,6,IF(BQ34=2,8,IF(BQ34=3,18,IF(BQ34=4,22,IF(BQ34=5,24,0)))))</f>
        <v>6</v>
      </c>
      <c r="BT34" s="143">
        <f>IF(BS34&gt;BO34,BP34,BS34-BN34)</f>
        <v>0</v>
      </c>
      <c r="BU34" s="144">
        <f>BP34-BT34</f>
        <v>0</v>
      </c>
      <c r="BV34" s="138">
        <f>IF(BU34&gt;0,BQ34+1,0)</f>
        <v>0</v>
      </c>
      <c r="BW34" s="139">
        <f>IF(BV34=1,3,IF(BV34=2,2,IF(BV34=3,1,IF(BV34=4,2,IF(BV34=5,3,0)))))</f>
        <v>0</v>
      </c>
      <c r="BX34" s="140">
        <f>IF(BV34=1,0,IF(BV34=2,6,IF(BV34=3,8,IF(BV34=4,18,IF(BV34=5,22,0)))))</f>
        <v>0</v>
      </c>
      <c r="BY34" s="134">
        <f>IF(BV34=1,6,IF(BV34=2,8,IF(BV34=3,18,IF(BV34=4,22,IF(BV34=5,24,0)))))</f>
        <v>0</v>
      </c>
      <c r="BZ34" s="146">
        <f>IF(BU34&gt;CA34,BU34-CA34,IF(BU34=CA34,CA34,BU34))</f>
        <v>0</v>
      </c>
      <c r="CA34" s="141">
        <f>IF(BU34&gt;=BY34-BX34,BU34-(BY34-BX34),BU34)</f>
        <v>0</v>
      </c>
      <c r="CB34" s="144">
        <f>BP34-(BT34+BZ34)</f>
        <v>0</v>
      </c>
      <c r="CC34" s="138">
        <f>IF(CB34&gt;0,BV34+1,0)</f>
        <v>0</v>
      </c>
      <c r="CD34" s="139">
        <f>IF(CC34=1,3,IF(CC34=2,2,IF(CC34=3,1,IF(CC34=4,2,IF(CC34=5,3,0)))))</f>
        <v>0</v>
      </c>
      <c r="CE34" s="140">
        <f>IF(CC34=1,0,IF(CC34=2,6,IF(CC34=3,8,IF(CC34=4,18,IF(CC34=5,22,0)))))</f>
        <v>0</v>
      </c>
      <c r="CF34" s="134">
        <f>IF(CC34=1,6,IF(CC34=2,8,IF(CC34=3,18,IF(CC34=4,22,IF(CC34=5,24,0)))))</f>
        <v>0</v>
      </c>
      <c r="CG34" s="134">
        <f>CE34+CB34</f>
        <v>0</v>
      </c>
      <c r="CH34" s="146">
        <f>IF(CG34&gt;CF34,CF34-CE34,CG34-CE34)</f>
        <v>0</v>
      </c>
      <c r="CI34" s="147">
        <f>CB34-CH34</f>
        <v>0</v>
      </c>
      <c r="CJ34" s="134">
        <f>IF(CI34&gt;=0,CF34,CI34)</f>
        <v>0</v>
      </c>
      <c r="CK34" s="145">
        <f>IF(CI34&gt;0,1,0)</f>
        <v>0</v>
      </c>
      <c r="CL34" s="138">
        <f>IF(CD34=0,0,CC34+1)</f>
        <v>0</v>
      </c>
      <c r="CM34" s="139">
        <f>IF(CL34=1,3,IF(CL34=2,2,IF(CL34=3,1,IF(CL34=4,2,IF(CL34=5,3,0)))))</f>
        <v>0</v>
      </c>
      <c r="CN34" s="140">
        <f>IF(CL34=1,0,IF(CL34=2,6,IF(CL34=3,8,IF(CL34=4,18,IF(CL34=5,22,0)))))</f>
        <v>0</v>
      </c>
      <c r="CO34" s="134">
        <f>IF(CL34=1,6,IF(CL34=2,8,IF(CL34=3,18,IF(CL34=4,22,IF(CL34=5,24,0)))))</f>
        <v>0</v>
      </c>
      <c r="CP34" s="136">
        <f>CI34+CN34</f>
        <v>0</v>
      </c>
      <c r="CQ34" s="143">
        <f>IF(CP34&gt;CO34,CO34-CN34,CP34-CN34)</f>
        <v>0</v>
      </c>
      <c r="CR34" s="144">
        <f>IF(CQ34&gt;0,CP34-(CN34+CQ34),0)</f>
        <v>0</v>
      </c>
      <c r="CS34" s="145">
        <f>IF(CQ34&gt;0,1,0)</f>
        <v>0</v>
      </c>
      <c r="CT34" s="138">
        <f>IF(CS34=1,CL34+1,0)</f>
        <v>0</v>
      </c>
      <c r="CU34" s="139">
        <f>IF(CT34=1,3,IF(CT34=2,2,IF(CT34=3,1,IF(CT34=4,2,IF(CT34=5,3,0)))))</f>
        <v>0</v>
      </c>
      <c r="CV34" s="140">
        <f>IF(CT34=1,0,IF(CT34=2,6,IF(CT34=3,8,IF(CT34=4,18,IF(CT34=5,22,0)))))</f>
        <v>0</v>
      </c>
      <c r="CW34" s="134">
        <f>IF(CT34=1,6,IF(CT34=2,8,IF(CT34=3,18,IF(CT34=4,22,IF(CT34=5,24,0)))))</f>
        <v>0</v>
      </c>
      <c r="CX34" s="142">
        <f>IF(CT34&gt;0,CR34,0)</f>
        <v>0</v>
      </c>
      <c r="CY34" s="137">
        <f>BQ34</f>
        <v>1</v>
      </c>
      <c r="CZ34" s="112">
        <f>BR34</f>
        <v>3</v>
      </c>
      <c r="DA34" s="136">
        <f>BT34</f>
        <v>0</v>
      </c>
      <c r="DB34" s="137">
        <f>BV34</f>
        <v>0</v>
      </c>
      <c r="DC34" s="112">
        <f>BW34</f>
        <v>0</v>
      </c>
      <c r="DD34" s="134">
        <f>BZ34</f>
        <v>0</v>
      </c>
      <c r="DE34" s="137">
        <f>CC34</f>
        <v>0</v>
      </c>
      <c r="DF34" s="112">
        <f>CD34</f>
        <v>0</v>
      </c>
      <c r="DG34" s="134">
        <f>CH34</f>
        <v>0</v>
      </c>
      <c r="DH34" s="137">
        <f>CL34</f>
        <v>0</v>
      </c>
      <c r="DI34" s="112">
        <f>CM34</f>
        <v>0</v>
      </c>
      <c r="DJ34" s="136">
        <f>CQ34</f>
        <v>0</v>
      </c>
      <c r="DK34" s="137">
        <f>CT34</f>
        <v>0</v>
      </c>
      <c r="DL34" s="112">
        <f>CU34</f>
        <v>0</v>
      </c>
      <c r="DM34" s="133">
        <f>CX34</f>
        <v>0</v>
      </c>
      <c r="DN34" s="131">
        <f>IF(CZ34=1,DA34,IF(DC34=1,DD34,IF(DF34=1,DG34,IF(DI34=1,DJ34,IF(DL34=1,DM34,0)))))</f>
        <v>0</v>
      </c>
      <c r="DO34" s="134">
        <f>IF(CY34=2,DA34,IF(DB34=2,DD34,IF(DE34=2,DG34,IF(DH34=2,DJ34,IF(DK34=2,DM34,0)))))</f>
        <v>0</v>
      </c>
      <c r="DP34" s="134">
        <f>IF(CY34=4,DA34,IF(DB34=4,DD34,IF(DE34=4,DG34,IF(DH34=4,DJ34,IF(DK34=4,DM34,0)))))</f>
        <v>0</v>
      </c>
      <c r="DQ34" s="135">
        <f>DO34+DP34</f>
        <v>0</v>
      </c>
      <c r="DR34" s="134">
        <f>IF(CY34=1,DA34,IF(DB34=1,DD34,IF(DE34=1,DG34,IF(DH34=1,DJ34,IF(DK34=1,DM34,0)))))</f>
        <v>0</v>
      </c>
      <c r="DS34" s="112">
        <f>IF(CY34=5,DA34,IF(DB34=5,DD34,IF(DE34=5,DG34,IF(DH34=5,DJ34,IF(DK34=5,DM34,0)))))</f>
        <v>0</v>
      </c>
      <c r="DT34" s="130">
        <f>DR34+DS34</f>
        <v>0</v>
      </c>
      <c r="DU34" s="50">
        <f>IF(((DX34*60+DY34)-(DV34*60+DW34))-((H34*60+J34)-(D34*60+F34))&gt;15,"エラー","")</f>
      </c>
      <c r="DV34" s="49" t="str">
        <f>IF(D34="","0",IF(F34&gt;=45,D34+1,D34))</f>
        <v>0</v>
      </c>
      <c r="DW34" s="49" t="str">
        <f>IF(F34="","0",IF(AND(F34&gt;=0,F34&lt;15),0,IF(AND(F34&gt;=15,F34&lt;30),30,IF(AND(F34&gt;=30,F34&lt;45),30,IF(AND(F34&gt;=45,F34&lt;=59),0)))))</f>
        <v>0</v>
      </c>
      <c r="DX34" s="49" t="str">
        <f>IF(H34="","0",IF(J34&gt;=45,H34+1,H34))</f>
        <v>0</v>
      </c>
      <c r="DY34" s="49" t="str">
        <f>IF(J34="","0",IF(AND(J34&gt;=0,J34&lt;15),0,IF(AND(J34&gt;=15,J34&lt;30),30,IF(AND(J34&gt;=30,J34&lt;45),30,IF(AND(J34&gt;=45,J34&lt;=59),0)))))</f>
        <v>0</v>
      </c>
    </row>
    <row r="35" spans="1:129" ht="9.75" customHeight="1" thickBot="1">
      <c r="A35" s="185"/>
      <c r="B35" s="187"/>
      <c r="C35" s="188"/>
      <c r="D35" s="178"/>
      <c r="E35" s="179"/>
      <c r="F35" s="181"/>
      <c r="G35" s="176"/>
      <c r="H35" s="178"/>
      <c r="I35" s="179"/>
      <c r="J35" s="181"/>
      <c r="K35" s="179"/>
      <c r="L35" s="183"/>
      <c r="M35" s="168"/>
      <c r="N35" s="170"/>
      <c r="O35" s="172"/>
      <c r="P35" s="174"/>
      <c r="Q35" s="168"/>
      <c r="R35" s="170"/>
      <c r="S35" s="152"/>
      <c r="T35" s="153"/>
      <c r="U35" s="154"/>
      <c r="V35" s="155"/>
      <c r="W35" s="156"/>
      <c r="X35" s="157"/>
      <c r="Y35" s="158"/>
      <c r="Z35" s="160"/>
      <c r="AA35" s="164"/>
      <c r="AB35" s="165"/>
      <c r="AC35" s="166"/>
      <c r="AD35" s="149"/>
      <c r="AE35" s="149"/>
      <c r="AF35" s="149"/>
      <c r="AG35" s="16"/>
      <c r="AH35" s="112"/>
      <c r="AI35" s="112"/>
      <c r="AJ35" s="150"/>
      <c r="AK35" s="134"/>
      <c r="AL35" s="134"/>
      <c r="AM35" s="134"/>
      <c r="AN35" s="148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J35" s="19">
        <f>BJ34</f>
      </c>
      <c r="BK35" s="20">
        <f>IF(BK34="","",BK34/60)</f>
      </c>
      <c r="BL35">
        <f>BL34</f>
      </c>
      <c r="BM35">
        <f>IF(BM34="","",BM34/60)</f>
      </c>
      <c r="BN35" s="133"/>
      <c r="BO35" s="134"/>
      <c r="BP35" s="134"/>
      <c r="BQ35" s="138"/>
      <c r="BR35" s="139"/>
      <c r="BS35" s="147"/>
      <c r="BT35" s="139"/>
      <c r="BU35" s="141"/>
      <c r="BV35" s="138"/>
      <c r="BW35" s="139"/>
      <c r="BX35" s="141"/>
      <c r="BY35" s="134"/>
      <c r="BZ35" s="146"/>
      <c r="CA35" s="141"/>
      <c r="CB35" s="144"/>
      <c r="CC35" s="138"/>
      <c r="CD35" s="139"/>
      <c r="CE35" s="141"/>
      <c r="CF35" s="134"/>
      <c r="CG35" s="134"/>
      <c r="CH35" s="146"/>
      <c r="CI35" s="147"/>
      <c r="CJ35" s="134"/>
      <c r="CK35" s="145"/>
      <c r="CL35" s="138"/>
      <c r="CM35" s="139"/>
      <c r="CN35" s="141"/>
      <c r="CO35" s="134"/>
      <c r="CP35" s="112"/>
      <c r="CQ35" s="139"/>
      <c r="CR35" s="144"/>
      <c r="CS35" s="145"/>
      <c r="CT35" s="138"/>
      <c r="CU35" s="139"/>
      <c r="CV35" s="141"/>
      <c r="CW35" s="134"/>
      <c r="CX35" s="142"/>
      <c r="CY35" s="137"/>
      <c r="CZ35" s="112"/>
      <c r="DA35" s="112"/>
      <c r="DB35" s="137"/>
      <c r="DC35" s="112"/>
      <c r="DD35" s="112"/>
      <c r="DE35" s="137"/>
      <c r="DF35" s="112"/>
      <c r="DG35" s="112"/>
      <c r="DH35" s="137"/>
      <c r="DI35" s="112"/>
      <c r="DJ35" s="112"/>
      <c r="DK35" s="137"/>
      <c r="DL35" s="112"/>
      <c r="DM35" s="112"/>
      <c r="DN35" s="131"/>
      <c r="DO35" s="134"/>
      <c r="DP35" s="134"/>
      <c r="DQ35" s="135"/>
      <c r="DR35" s="134"/>
      <c r="DS35" s="112"/>
      <c r="DT35" s="131"/>
      <c r="DU35" s="49">
        <f>IF(((DX34*60+DY34)-(DV34*60+DW34))-((H34*60+J34)-(D34*60+F34))&lt;-14,"エラー","")</f>
      </c>
      <c r="DV35" s="49" t="str">
        <f>IF(D34="","0",IF(F34&gt;=45,D34+1,D34))</f>
        <v>0</v>
      </c>
      <c r="DW35" s="49" t="str">
        <f>IF(F34="","0",IF(AND(F34&gt;=0,F34&lt;15),0,IF(AND(F34&gt;=15,F34&lt;30),30,IF(AND(F34&gt;=30,F34&lt;45),30,IF(AND(F34&gt;=45,F34&lt;=59),0)))))</f>
        <v>0</v>
      </c>
      <c r="DX35" s="49" t="str">
        <f>IF(H34="","0",IF(J34&gt;=45,H34+1,H34))</f>
        <v>0</v>
      </c>
      <c r="DY35" s="49" t="str">
        <f>IF(J34="","0",IF(AND(J34&gt;=0,J34&lt;15),0,IF(AND(J34&gt;=15,J34&lt;30),30,IF(AND(J34&gt;=30,J34&lt;45),30,IF(AND(J34&gt;=45,J34&lt;=59),0)))))</f>
        <v>0</v>
      </c>
    </row>
    <row r="36" spans="1:129" ht="9.75" customHeight="1" thickBot="1">
      <c r="A36" s="184"/>
      <c r="B36" s="186"/>
      <c r="C36" s="188"/>
      <c r="D36" s="177"/>
      <c r="E36" s="169" t="s">
        <v>19</v>
      </c>
      <c r="F36" s="180"/>
      <c r="G36" s="175" t="s">
        <v>20</v>
      </c>
      <c r="H36" s="177"/>
      <c r="I36" s="169" t="s">
        <v>19</v>
      </c>
      <c r="J36" s="180"/>
      <c r="K36" s="169" t="s">
        <v>20</v>
      </c>
      <c r="L36" s="182">
        <f>IF(D36="","",IF(F36&gt;=45,D36+1,D36))</f>
      </c>
      <c r="M36" s="167" t="s">
        <v>19</v>
      </c>
      <c r="N36" s="169">
        <f>IF(F36="","",IF(AND(F36&gt;=0,F36&lt;15),0,IF(AND(F36&gt;=15,F36&lt;30),30,IF(AND(F36&gt;=30,F36&lt;45),30,IF(AND(F36&gt;=45,F36&lt;=59),0)))))</f>
      </c>
      <c r="O36" s="171" t="s">
        <v>20</v>
      </c>
      <c r="P36" s="173">
        <f>IF(H36="","",IF(J36&gt;=45,H36+1,H36))</f>
      </c>
      <c r="Q36" s="167" t="s">
        <v>19</v>
      </c>
      <c r="R36" s="169">
        <f>IF(J36="","",IF(AND(J36&gt;=0,J36&lt;15),0,IF(AND(J36&gt;=15,J36&lt;30),30,IF(AND(J36&gt;=30,J36&lt;45),30,IF(AND(J36&gt;=45,J36&lt;=59),0)))))</f>
      </c>
      <c r="S36" s="151" t="s">
        <v>20</v>
      </c>
      <c r="T36" s="153">
        <f>IF(DN36=0,"",DN36)</f>
      </c>
      <c r="U36" s="154"/>
      <c r="V36" s="155">
        <f>IF(DQ36=0,"",DQ36)</f>
      </c>
      <c r="W36" s="156"/>
      <c r="X36" s="157">
        <f>IF(DT36=0,"",DT36)</f>
      </c>
      <c r="Y36" s="158"/>
      <c r="Z36" s="159">
        <f>AN36</f>
      </c>
      <c r="AA36" s="161">
        <f>IF(DU36="エラー","実績エラー","")</f>
      </c>
      <c r="AB36" s="162"/>
      <c r="AC36" s="163"/>
      <c r="AD36" s="149">
        <f>IF(AND(DU37="エラー",J36&lt;&gt;""),"実績エラー","")</f>
      </c>
      <c r="AE36" s="149"/>
      <c r="AF36" s="149"/>
      <c r="AG36" s="16"/>
      <c r="AH36" s="112">
        <f>IF(AND(D36&gt;=0,F36&gt;=0,H36&gt;=0,J36&gt;=0,C36="",D36&lt;&gt;"",F36&lt;&gt;"",H36&lt;&gt;"",J36&lt;&gt;""),1,0)</f>
        <v>0</v>
      </c>
      <c r="AI36" s="112">
        <f>IF(OR(C36=1,C36=2),0,IF(C36="",0,1))</f>
        <v>0</v>
      </c>
      <c r="AJ36" s="150">
        <f>IF(T36="",0,T36)</f>
        <v>0</v>
      </c>
      <c r="AK36" s="134">
        <f>IF(V36="",0,V36)</f>
        <v>0</v>
      </c>
      <c r="AL36" s="134">
        <f>IF(X36="",0,X36)</f>
        <v>0</v>
      </c>
      <c r="AM36" s="134">
        <f>SUM(AJ36:AL37)</f>
        <v>0</v>
      </c>
      <c r="AN36" s="148">
        <f>IF(AM36=0,"",IF(AM36=0.5,1,""))</f>
      </c>
      <c r="AO36" s="112">
        <f>IF(C36=1,AJ36,"")</f>
      </c>
      <c r="AP36" s="112">
        <f>IF(C36=1,AK36,"")</f>
      </c>
      <c r="AQ36" s="112">
        <f>IF(C36=1,AL36,"")</f>
      </c>
      <c r="AR36" s="112">
        <f>SUM(AO36:AQ37)</f>
        <v>0</v>
      </c>
      <c r="AS36" s="112">
        <f>IF(AR36=0,"",AR36)</f>
      </c>
      <c r="AT36" s="112">
        <f>IF(C36=2,AJ36,"")</f>
      </c>
      <c r="AU36" s="112">
        <f>IF(C36=2,AK36,"")</f>
      </c>
      <c r="AV36" s="112">
        <f>IF(C36=2,AL36,"")</f>
      </c>
      <c r="AW36" s="112">
        <f>SUM(AT36:AV37)</f>
        <v>0</v>
      </c>
      <c r="AX36" s="112">
        <f>IF(AW36=0,"",AW36)</f>
      </c>
      <c r="AY36" s="112">
        <f>IF(C36=3,AJ36,"")</f>
      </c>
      <c r="AZ36" s="112">
        <f>IF(C36=3,AK36,"")</f>
      </c>
      <c r="BA36" s="112">
        <f>IF(C36=3,AL36,"")</f>
      </c>
      <c r="BB36" s="112">
        <f>SUM(AY36:BA37)</f>
        <v>0</v>
      </c>
      <c r="BC36" s="112">
        <f>IF(BB36=0,"",BB36)</f>
      </c>
      <c r="BD36" s="112">
        <f>IF(C36=4,AJ36,"")</f>
      </c>
      <c r="BE36" s="112">
        <f>IF(C36=4,AK36,"")</f>
      </c>
      <c r="BF36" s="112">
        <f>IF(C36=4,AL36,"")</f>
      </c>
      <c r="BG36" s="112">
        <f>SUM(BD36:BF37)</f>
        <v>0</v>
      </c>
      <c r="BH36" s="112">
        <f>IF(BG36=0,"",BG36)</f>
      </c>
      <c r="BJ36" s="17">
        <f>IF(L36="","",L36)</f>
      </c>
      <c r="BK36" s="17">
        <f>IF(N36="","",N36)</f>
      </c>
      <c r="BL36" s="18">
        <f>IF(P36="","",P36)</f>
      </c>
      <c r="BM36" s="18">
        <f>IF(R36="","",R36)</f>
      </c>
      <c r="BN36" s="133">
        <f>SUM(BJ37:BK37)</f>
        <v>0</v>
      </c>
      <c r="BO36" s="134">
        <f>SUM(BL37:BM37)</f>
        <v>0</v>
      </c>
      <c r="BP36" s="134">
        <f>BO36-BN36</f>
        <v>0</v>
      </c>
      <c r="BQ36" s="138">
        <f>IF(AND(BN36&gt;=0,BN36&lt;6),1,IF(AND(BN36&gt;=6,BN36&lt;8),2,IF(AND(BN36&gt;=8,BN36&lt;18),3,IF(AND(BN36&gt;=18,BN36&lt;22),4,IF(AND(BN36&gt;=22,BN36&lt;24),5,0)))))</f>
        <v>1</v>
      </c>
      <c r="BR36" s="139">
        <f>IF(BQ36=1,3,IF(BQ36=2,2,IF(BQ36=3,1,IF(BQ36=4,2,IF(BQ36=5,3,0)))))</f>
        <v>3</v>
      </c>
      <c r="BS36" s="147">
        <f>IF(BQ36=1,6,IF(BQ36=2,8,IF(BQ36=3,18,IF(BQ36=4,22,IF(BQ36=5,24,0)))))</f>
        <v>6</v>
      </c>
      <c r="BT36" s="143">
        <f>IF(BS36&gt;BO36,BP36,BS36-BN36)</f>
        <v>0</v>
      </c>
      <c r="BU36" s="144">
        <f>BP36-BT36</f>
        <v>0</v>
      </c>
      <c r="BV36" s="138">
        <f>IF(BU36&gt;0,BQ36+1,0)</f>
        <v>0</v>
      </c>
      <c r="BW36" s="139">
        <f>IF(BV36=1,3,IF(BV36=2,2,IF(BV36=3,1,IF(BV36=4,2,IF(BV36=5,3,0)))))</f>
        <v>0</v>
      </c>
      <c r="BX36" s="140">
        <f>IF(BV36=1,0,IF(BV36=2,6,IF(BV36=3,8,IF(BV36=4,18,IF(BV36=5,22,0)))))</f>
        <v>0</v>
      </c>
      <c r="BY36" s="134">
        <f>IF(BV36=1,6,IF(BV36=2,8,IF(BV36=3,18,IF(BV36=4,22,IF(BV36=5,24,0)))))</f>
        <v>0</v>
      </c>
      <c r="BZ36" s="146">
        <f>IF(BU36&gt;CA36,BU36-CA36,IF(BU36=CA36,CA36,BU36))</f>
        <v>0</v>
      </c>
      <c r="CA36" s="141">
        <f>IF(BU36&gt;=BY36-BX36,BU36-(BY36-BX36),BU36)</f>
        <v>0</v>
      </c>
      <c r="CB36" s="144">
        <f>BP36-(BT36+BZ36)</f>
        <v>0</v>
      </c>
      <c r="CC36" s="138">
        <f>IF(CB36&gt;0,BV36+1,0)</f>
        <v>0</v>
      </c>
      <c r="CD36" s="139">
        <f>IF(CC36=1,3,IF(CC36=2,2,IF(CC36=3,1,IF(CC36=4,2,IF(CC36=5,3,0)))))</f>
        <v>0</v>
      </c>
      <c r="CE36" s="140">
        <f>IF(CC36=1,0,IF(CC36=2,6,IF(CC36=3,8,IF(CC36=4,18,IF(CC36=5,22,0)))))</f>
        <v>0</v>
      </c>
      <c r="CF36" s="134">
        <f>IF(CC36=1,6,IF(CC36=2,8,IF(CC36=3,18,IF(CC36=4,22,IF(CC36=5,24,0)))))</f>
        <v>0</v>
      </c>
      <c r="CG36" s="134">
        <f>CE36+CB36</f>
        <v>0</v>
      </c>
      <c r="CH36" s="146">
        <f>IF(CG36&gt;CF36,CF36-CE36,CG36-CE36)</f>
        <v>0</v>
      </c>
      <c r="CI36" s="147">
        <f>CB36-CH36</f>
        <v>0</v>
      </c>
      <c r="CJ36" s="134">
        <f>IF(CI36&gt;=0,CF36,CI36)</f>
        <v>0</v>
      </c>
      <c r="CK36" s="145">
        <f>IF(CI36&gt;0,1,0)</f>
        <v>0</v>
      </c>
      <c r="CL36" s="138">
        <f>IF(CD36=0,0,CC36+1)</f>
        <v>0</v>
      </c>
      <c r="CM36" s="139">
        <f>IF(CL36=1,3,IF(CL36=2,2,IF(CL36=3,1,IF(CL36=4,2,IF(CL36=5,3,0)))))</f>
        <v>0</v>
      </c>
      <c r="CN36" s="140">
        <f>IF(CL36=1,0,IF(CL36=2,6,IF(CL36=3,8,IF(CL36=4,18,IF(CL36=5,22,0)))))</f>
        <v>0</v>
      </c>
      <c r="CO36" s="134">
        <f>IF(CL36=1,6,IF(CL36=2,8,IF(CL36=3,18,IF(CL36=4,22,IF(CL36=5,24,0)))))</f>
        <v>0</v>
      </c>
      <c r="CP36" s="136">
        <f>CI36+CN36</f>
        <v>0</v>
      </c>
      <c r="CQ36" s="143">
        <f>IF(CP36&gt;CO36,CO36-CN36,CP36-CN36)</f>
        <v>0</v>
      </c>
      <c r="CR36" s="144">
        <f>IF(CQ36&gt;0,CP36-(CN36+CQ36),0)</f>
        <v>0</v>
      </c>
      <c r="CS36" s="145">
        <f>IF(CQ36&gt;0,1,0)</f>
        <v>0</v>
      </c>
      <c r="CT36" s="138">
        <f>IF(CS36=1,CL36+1,0)</f>
        <v>0</v>
      </c>
      <c r="CU36" s="139">
        <f>IF(CT36=1,3,IF(CT36=2,2,IF(CT36=3,1,IF(CT36=4,2,IF(CT36=5,3,0)))))</f>
        <v>0</v>
      </c>
      <c r="CV36" s="140">
        <f>IF(CT36=1,0,IF(CT36=2,6,IF(CT36=3,8,IF(CT36=4,18,IF(CT36=5,22,0)))))</f>
        <v>0</v>
      </c>
      <c r="CW36" s="134">
        <f>IF(CT36=1,6,IF(CT36=2,8,IF(CT36=3,18,IF(CT36=4,22,IF(CT36=5,24,0)))))</f>
        <v>0</v>
      </c>
      <c r="CX36" s="142">
        <f>IF(CT36&gt;0,CR36,0)</f>
        <v>0</v>
      </c>
      <c r="CY36" s="137">
        <f>BQ36</f>
        <v>1</v>
      </c>
      <c r="CZ36" s="112">
        <f>BR36</f>
        <v>3</v>
      </c>
      <c r="DA36" s="136">
        <f>BT36</f>
        <v>0</v>
      </c>
      <c r="DB36" s="137">
        <f>BV36</f>
        <v>0</v>
      </c>
      <c r="DC36" s="112">
        <f>BW36</f>
        <v>0</v>
      </c>
      <c r="DD36" s="134">
        <f>BZ36</f>
        <v>0</v>
      </c>
      <c r="DE36" s="137">
        <f>CC36</f>
        <v>0</v>
      </c>
      <c r="DF36" s="112">
        <f>CD36</f>
        <v>0</v>
      </c>
      <c r="DG36" s="134">
        <f>CH36</f>
        <v>0</v>
      </c>
      <c r="DH36" s="137">
        <f>CL36</f>
        <v>0</v>
      </c>
      <c r="DI36" s="112">
        <f>CM36</f>
        <v>0</v>
      </c>
      <c r="DJ36" s="136">
        <f>CQ36</f>
        <v>0</v>
      </c>
      <c r="DK36" s="137">
        <f>CT36</f>
        <v>0</v>
      </c>
      <c r="DL36" s="112">
        <f>CU36</f>
        <v>0</v>
      </c>
      <c r="DM36" s="133">
        <f>CX36</f>
        <v>0</v>
      </c>
      <c r="DN36" s="131">
        <f>IF(CZ36=1,DA36,IF(DC36=1,DD36,IF(DF36=1,DG36,IF(DI36=1,DJ36,IF(DL36=1,DM36,0)))))</f>
        <v>0</v>
      </c>
      <c r="DO36" s="134">
        <f>IF(CY36=2,DA36,IF(DB36=2,DD36,IF(DE36=2,DG36,IF(DH36=2,DJ36,IF(DK36=2,DM36,0)))))</f>
        <v>0</v>
      </c>
      <c r="DP36" s="134">
        <f>IF(CY36=4,DA36,IF(DB36=4,DD36,IF(DE36=4,DG36,IF(DH36=4,DJ36,IF(DK36=4,DM36,0)))))</f>
        <v>0</v>
      </c>
      <c r="DQ36" s="135">
        <f>DO36+DP36</f>
        <v>0</v>
      </c>
      <c r="DR36" s="134">
        <f>IF(CY36=1,DA36,IF(DB36=1,DD36,IF(DE36=1,DG36,IF(DH36=1,DJ36,IF(DK36=1,DM36,0)))))</f>
        <v>0</v>
      </c>
      <c r="DS36" s="112">
        <f>IF(CY36=5,DA36,IF(DB36=5,DD36,IF(DE36=5,DG36,IF(DH36=5,DJ36,IF(DK36=5,DM36,0)))))</f>
        <v>0</v>
      </c>
      <c r="DT36" s="130">
        <f>DR36+DS36</f>
        <v>0</v>
      </c>
      <c r="DU36" s="50">
        <f>IF(((DX36*60+DY36)-(DV36*60+DW36))-((H36*60+J36)-(D36*60+F36))&gt;15,"エラー","")</f>
      </c>
      <c r="DV36" s="49" t="str">
        <f>IF(D36="","0",IF(F36&gt;=45,D36+1,D36))</f>
        <v>0</v>
      </c>
      <c r="DW36" s="49" t="str">
        <f>IF(F36="","0",IF(AND(F36&gt;=0,F36&lt;15),0,IF(AND(F36&gt;=15,F36&lt;30),30,IF(AND(F36&gt;=30,F36&lt;45),30,IF(AND(F36&gt;=45,F36&lt;=59),0)))))</f>
        <v>0</v>
      </c>
      <c r="DX36" s="49" t="str">
        <f>IF(H36="","0",IF(J36&gt;=45,H36+1,H36))</f>
        <v>0</v>
      </c>
      <c r="DY36" s="49" t="str">
        <f>IF(J36="","0",IF(AND(J36&gt;=0,J36&lt;15),0,IF(AND(J36&gt;=15,J36&lt;30),30,IF(AND(J36&gt;=30,J36&lt;45),30,IF(AND(J36&gt;=45,J36&lt;=59),0)))))</f>
        <v>0</v>
      </c>
    </row>
    <row r="37" spans="1:129" ht="9.75" customHeight="1" thickBot="1">
      <c r="A37" s="185"/>
      <c r="B37" s="187"/>
      <c r="C37" s="188"/>
      <c r="D37" s="178"/>
      <c r="E37" s="179"/>
      <c r="F37" s="181"/>
      <c r="G37" s="176"/>
      <c r="H37" s="178"/>
      <c r="I37" s="179"/>
      <c r="J37" s="181"/>
      <c r="K37" s="179"/>
      <c r="L37" s="183"/>
      <c r="M37" s="168"/>
      <c r="N37" s="170"/>
      <c r="O37" s="172"/>
      <c r="P37" s="174"/>
      <c r="Q37" s="168"/>
      <c r="R37" s="170"/>
      <c r="S37" s="152"/>
      <c r="T37" s="153"/>
      <c r="U37" s="154"/>
      <c r="V37" s="155"/>
      <c r="W37" s="156"/>
      <c r="X37" s="157"/>
      <c r="Y37" s="158"/>
      <c r="Z37" s="160"/>
      <c r="AA37" s="164"/>
      <c r="AB37" s="165"/>
      <c r="AC37" s="166"/>
      <c r="AD37" s="149"/>
      <c r="AE37" s="149"/>
      <c r="AF37" s="149"/>
      <c r="AG37" s="16"/>
      <c r="AH37" s="112"/>
      <c r="AI37" s="112"/>
      <c r="AJ37" s="150"/>
      <c r="AK37" s="134"/>
      <c r="AL37" s="134"/>
      <c r="AM37" s="134"/>
      <c r="AN37" s="148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J37" s="19">
        <f>BJ36</f>
      </c>
      <c r="BK37" s="20">
        <f>IF(BK36="","",BK36/60)</f>
      </c>
      <c r="BL37">
        <f>BL36</f>
      </c>
      <c r="BM37">
        <f>IF(BM36="","",BM36/60)</f>
      </c>
      <c r="BN37" s="133"/>
      <c r="BO37" s="134"/>
      <c r="BP37" s="134"/>
      <c r="BQ37" s="138"/>
      <c r="BR37" s="139"/>
      <c r="BS37" s="147"/>
      <c r="BT37" s="139"/>
      <c r="BU37" s="141"/>
      <c r="BV37" s="138"/>
      <c r="BW37" s="139"/>
      <c r="BX37" s="141"/>
      <c r="BY37" s="134"/>
      <c r="BZ37" s="146"/>
      <c r="CA37" s="141"/>
      <c r="CB37" s="144"/>
      <c r="CC37" s="138"/>
      <c r="CD37" s="139"/>
      <c r="CE37" s="141"/>
      <c r="CF37" s="134"/>
      <c r="CG37" s="134"/>
      <c r="CH37" s="146"/>
      <c r="CI37" s="147"/>
      <c r="CJ37" s="134"/>
      <c r="CK37" s="145"/>
      <c r="CL37" s="138"/>
      <c r="CM37" s="139"/>
      <c r="CN37" s="141"/>
      <c r="CO37" s="134"/>
      <c r="CP37" s="112"/>
      <c r="CQ37" s="139"/>
      <c r="CR37" s="144"/>
      <c r="CS37" s="145"/>
      <c r="CT37" s="138"/>
      <c r="CU37" s="139"/>
      <c r="CV37" s="141"/>
      <c r="CW37" s="134"/>
      <c r="CX37" s="142"/>
      <c r="CY37" s="137"/>
      <c r="CZ37" s="112"/>
      <c r="DA37" s="112"/>
      <c r="DB37" s="137"/>
      <c r="DC37" s="112"/>
      <c r="DD37" s="112"/>
      <c r="DE37" s="137"/>
      <c r="DF37" s="112"/>
      <c r="DG37" s="112"/>
      <c r="DH37" s="137"/>
      <c r="DI37" s="112"/>
      <c r="DJ37" s="112"/>
      <c r="DK37" s="137"/>
      <c r="DL37" s="112"/>
      <c r="DM37" s="112"/>
      <c r="DN37" s="131"/>
      <c r="DO37" s="134"/>
      <c r="DP37" s="134"/>
      <c r="DQ37" s="135"/>
      <c r="DR37" s="134"/>
      <c r="DS37" s="112"/>
      <c r="DT37" s="131"/>
      <c r="DU37" s="49">
        <f>IF(((DX36*60+DY36)-(DV36*60+DW36))-((H36*60+J36)-(D36*60+F36))&lt;-14,"エラー","")</f>
      </c>
      <c r="DV37" s="49" t="str">
        <f>IF(D36="","0",IF(F36&gt;=45,D36+1,D36))</f>
        <v>0</v>
      </c>
      <c r="DW37" s="49" t="str">
        <f>IF(F36="","0",IF(AND(F36&gt;=0,F36&lt;15),0,IF(AND(F36&gt;=15,F36&lt;30),30,IF(AND(F36&gt;=30,F36&lt;45),30,IF(AND(F36&gt;=45,F36&lt;=59),0)))))</f>
        <v>0</v>
      </c>
      <c r="DX37" s="49" t="str">
        <f>IF(H36="","0",IF(J36&gt;=45,H36+1,H36))</f>
        <v>0</v>
      </c>
      <c r="DY37" s="49" t="str">
        <f>IF(J36="","0",IF(AND(J36&gt;=0,J36&lt;15),0,IF(AND(J36&gt;=15,J36&lt;30),30,IF(AND(J36&gt;=30,J36&lt;45),30,IF(AND(J36&gt;=45,J36&lt;=59),0)))))</f>
        <v>0</v>
      </c>
    </row>
    <row r="38" spans="1:129" ht="9.75" customHeight="1" thickBot="1">
      <c r="A38" s="184"/>
      <c r="B38" s="186"/>
      <c r="C38" s="188"/>
      <c r="D38" s="177"/>
      <c r="E38" s="169" t="s">
        <v>19</v>
      </c>
      <c r="F38" s="180"/>
      <c r="G38" s="175" t="s">
        <v>20</v>
      </c>
      <c r="H38" s="177"/>
      <c r="I38" s="169" t="s">
        <v>19</v>
      </c>
      <c r="J38" s="180"/>
      <c r="K38" s="169" t="s">
        <v>20</v>
      </c>
      <c r="L38" s="182">
        <f>IF(D38="","",IF(F38&gt;=45,D38+1,D38))</f>
      </c>
      <c r="M38" s="167" t="s">
        <v>19</v>
      </c>
      <c r="N38" s="169">
        <f>IF(F38="","",IF(AND(F38&gt;=0,F38&lt;15),0,IF(AND(F38&gt;=15,F38&lt;30),30,IF(AND(F38&gt;=30,F38&lt;45),30,IF(AND(F38&gt;=45,F38&lt;=59),0)))))</f>
      </c>
      <c r="O38" s="171" t="s">
        <v>20</v>
      </c>
      <c r="P38" s="173">
        <f>IF(H38="","",IF(J38&gt;=45,H38+1,H38))</f>
      </c>
      <c r="Q38" s="167" t="s">
        <v>19</v>
      </c>
      <c r="R38" s="169">
        <f>IF(J38="","",IF(AND(J38&gt;=0,J38&lt;15),0,IF(AND(J38&gt;=15,J38&lt;30),30,IF(AND(J38&gt;=30,J38&lt;45),30,IF(AND(J38&gt;=45,J38&lt;=59),0)))))</f>
      </c>
      <c r="S38" s="151" t="s">
        <v>20</v>
      </c>
      <c r="T38" s="153">
        <f>IF(DN38=0,"",DN38)</f>
      </c>
      <c r="U38" s="154"/>
      <c r="V38" s="155">
        <f>IF(DQ38=0,"",DQ38)</f>
      </c>
      <c r="W38" s="156"/>
      <c r="X38" s="157">
        <f>IF(DT38=0,"",DT38)</f>
      </c>
      <c r="Y38" s="158"/>
      <c r="Z38" s="159">
        <f>AN38</f>
      </c>
      <c r="AA38" s="161">
        <f>IF(DU38="エラー","実績エラー","")</f>
      </c>
      <c r="AB38" s="162"/>
      <c r="AC38" s="163"/>
      <c r="AD38" s="149">
        <f>IF(AND(DU39="エラー",J38&lt;&gt;""),"実績エラー","")</f>
      </c>
      <c r="AE38" s="149"/>
      <c r="AF38" s="149"/>
      <c r="AG38" s="16"/>
      <c r="AH38" s="112">
        <f>IF(AND(D38&gt;=0,F38&gt;=0,H38&gt;=0,J38&gt;=0,C38="",D38&lt;&gt;"",F38&lt;&gt;"",H38&lt;&gt;"",J38&lt;&gt;""),1,0)</f>
        <v>0</v>
      </c>
      <c r="AI38" s="112">
        <f>IF(OR(C38=1,C38=2),0,IF(C38="",0,1))</f>
        <v>0</v>
      </c>
      <c r="AJ38" s="150">
        <f>IF(T38="",0,T38)</f>
        <v>0</v>
      </c>
      <c r="AK38" s="134">
        <f>IF(V38="",0,V38)</f>
        <v>0</v>
      </c>
      <c r="AL38" s="134">
        <f>IF(X38="",0,X38)</f>
        <v>0</v>
      </c>
      <c r="AM38" s="134">
        <f>SUM(AJ38:AL39)</f>
        <v>0</v>
      </c>
      <c r="AN38" s="148">
        <f>IF(AM38=0,"",IF(AM38=0.5,1,""))</f>
      </c>
      <c r="AO38" s="112">
        <f>IF(C38=1,AJ38,"")</f>
      </c>
      <c r="AP38" s="112">
        <f>IF(C38=1,AK38,"")</f>
      </c>
      <c r="AQ38" s="112">
        <f>IF(C38=1,AL38,"")</f>
      </c>
      <c r="AR38" s="112">
        <f>SUM(AO38:AQ39)</f>
        <v>0</v>
      </c>
      <c r="AS38" s="112">
        <f>IF(AR38=0,"",AR38)</f>
      </c>
      <c r="AT38" s="112">
        <f>IF(C38=2,AJ38,"")</f>
      </c>
      <c r="AU38" s="112">
        <f>IF(C38=2,AK38,"")</f>
      </c>
      <c r="AV38" s="112">
        <f>IF(C38=2,AL38,"")</f>
      </c>
      <c r="AW38" s="112">
        <f>SUM(AT38:AV39)</f>
        <v>0</v>
      </c>
      <c r="AX38" s="112">
        <f>IF(AW38=0,"",AW38)</f>
      </c>
      <c r="AY38" s="112">
        <f>IF(C38=3,AJ38,"")</f>
      </c>
      <c r="AZ38" s="112">
        <f>IF(C38=3,AK38,"")</f>
      </c>
      <c r="BA38" s="112">
        <f>IF(C38=3,AL38,"")</f>
      </c>
      <c r="BB38" s="112">
        <f>SUM(AY38:BA39)</f>
        <v>0</v>
      </c>
      <c r="BC38" s="112">
        <f>IF(BB38=0,"",BB38)</f>
      </c>
      <c r="BD38" s="112">
        <f>IF(C38=4,AJ38,"")</f>
      </c>
      <c r="BE38" s="112">
        <f>IF(C38=4,AK38,"")</f>
      </c>
      <c r="BF38" s="112">
        <f>IF(C38=4,AL38,"")</f>
      </c>
      <c r="BG38" s="112">
        <f>SUM(BD38:BF39)</f>
        <v>0</v>
      </c>
      <c r="BH38" s="112">
        <f>IF(BG38=0,"",BG38)</f>
      </c>
      <c r="BJ38" s="17">
        <f>IF(L38="","",L38)</f>
      </c>
      <c r="BK38" s="17">
        <f>IF(N38="","",N38)</f>
      </c>
      <c r="BL38" s="18">
        <f>IF(P38="","",P38)</f>
      </c>
      <c r="BM38" s="18">
        <f>IF(R38="","",R38)</f>
      </c>
      <c r="BN38" s="133">
        <f>SUM(BJ39:BK39)</f>
        <v>0</v>
      </c>
      <c r="BO38" s="134">
        <f>SUM(BL39:BM39)</f>
        <v>0</v>
      </c>
      <c r="BP38" s="134">
        <f>BO38-BN38</f>
        <v>0</v>
      </c>
      <c r="BQ38" s="138">
        <f>IF(AND(BN38&gt;=0,BN38&lt;6),1,IF(AND(BN38&gt;=6,BN38&lt;8),2,IF(AND(BN38&gt;=8,BN38&lt;18),3,IF(AND(BN38&gt;=18,BN38&lt;22),4,IF(AND(BN38&gt;=22,BN38&lt;24),5,0)))))</f>
        <v>1</v>
      </c>
      <c r="BR38" s="139">
        <f>IF(BQ38=1,3,IF(BQ38=2,2,IF(BQ38=3,1,IF(BQ38=4,2,IF(BQ38=5,3,0)))))</f>
        <v>3</v>
      </c>
      <c r="BS38" s="147">
        <f>IF(BQ38=1,6,IF(BQ38=2,8,IF(BQ38=3,18,IF(BQ38=4,22,IF(BQ38=5,24,0)))))</f>
        <v>6</v>
      </c>
      <c r="BT38" s="143">
        <f>IF(BS38&gt;BO38,BP38,BS38-BN38)</f>
        <v>0</v>
      </c>
      <c r="BU38" s="144">
        <f>BP38-BT38</f>
        <v>0</v>
      </c>
      <c r="BV38" s="138">
        <f>IF(BU38&gt;0,BQ38+1,0)</f>
        <v>0</v>
      </c>
      <c r="BW38" s="139">
        <f>IF(BV38=1,3,IF(BV38=2,2,IF(BV38=3,1,IF(BV38=4,2,IF(BV38=5,3,0)))))</f>
        <v>0</v>
      </c>
      <c r="BX38" s="140">
        <f>IF(BV38=1,0,IF(BV38=2,6,IF(BV38=3,8,IF(BV38=4,18,IF(BV38=5,22,0)))))</f>
        <v>0</v>
      </c>
      <c r="BY38" s="134">
        <f>IF(BV38=1,6,IF(BV38=2,8,IF(BV38=3,18,IF(BV38=4,22,IF(BV38=5,24,0)))))</f>
        <v>0</v>
      </c>
      <c r="BZ38" s="146">
        <f>IF(BU38&gt;CA38,BU38-CA38,IF(BU38=CA38,CA38,BU38))</f>
        <v>0</v>
      </c>
      <c r="CA38" s="141">
        <f>IF(BU38&gt;=BY38-BX38,BU38-(BY38-BX38),BU38)</f>
        <v>0</v>
      </c>
      <c r="CB38" s="144">
        <f>BP38-(BT38+BZ38)</f>
        <v>0</v>
      </c>
      <c r="CC38" s="138">
        <f>IF(CB38&gt;0,BV38+1,0)</f>
        <v>0</v>
      </c>
      <c r="CD38" s="139">
        <f>IF(CC38=1,3,IF(CC38=2,2,IF(CC38=3,1,IF(CC38=4,2,IF(CC38=5,3,0)))))</f>
        <v>0</v>
      </c>
      <c r="CE38" s="140">
        <f>IF(CC38=1,0,IF(CC38=2,6,IF(CC38=3,8,IF(CC38=4,18,IF(CC38=5,22,0)))))</f>
        <v>0</v>
      </c>
      <c r="CF38" s="134">
        <f>IF(CC38=1,6,IF(CC38=2,8,IF(CC38=3,18,IF(CC38=4,22,IF(CC38=5,24,0)))))</f>
        <v>0</v>
      </c>
      <c r="CG38" s="134">
        <f>CE38+CB38</f>
        <v>0</v>
      </c>
      <c r="CH38" s="146">
        <f>IF(CG38&gt;CF38,CF38-CE38,CG38-CE38)</f>
        <v>0</v>
      </c>
      <c r="CI38" s="147">
        <f>CB38-CH38</f>
        <v>0</v>
      </c>
      <c r="CJ38" s="134">
        <f>IF(CI38&gt;=0,CF38,CI38)</f>
        <v>0</v>
      </c>
      <c r="CK38" s="145">
        <f>IF(CI38&gt;0,1,0)</f>
        <v>0</v>
      </c>
      <c r="CL38" s="138">
        <f>IF(CD38=0,0,CC38+1)</f>
        <v>0</v>
      </c>
      <c r="CM38" s="139">
        <f>IF(CL38=1,3,IF(CL38=2,2,IF(CL38=3,1,IF(CL38=4,2,IF(CL38=5,3,0)))))</f>
        <v>0</v>
      </c>
      <c r="CN38" s="140">
        <f>IF(CL38=1,0,IF(CL38=2,6,IF(CL38=3,8,IF(CL38=4,18,IF(CL38=5,22,0)))))</f>
        <v>0</v>
      </c>
      <c r="CO38" s="134">
        <f>IF(CL38=1,6,IF(CL38=2,8,IF(CL38=3,18,IF(CL38=4,22,IF(CL38=5,24,0)))))</f>
        <v>0</v>
      </c>
      <c r="CP38" s="136">
        <f>CI38+CN38</f>
        <v>0</v>
      </c>
      <c r="CQ38" s="143">
        <f>IF(CP38&gt;CO38,CO38-CN38,CP38-CN38)</f>
        <v>0</v>
      </c>
      <c r="CR38" s="144">
        <f>IF(CQ38&gt;0,CP38-(CN38+CQ38),0)</f>
        <v>0</v>
      </c>
      <c r="CS38" s="145">
        <f>IF(CQ38&gt;0,1,0)</f>
        <v>0</v>
      </c>
      <c r="CT38" s="138">
        <f>IF(CS38=1,CL38+1,0)</f>
        <v>0</v>
      </c>
      <c r="CU38" s="139">
        <f>IF(CT38=1,3,IF(CT38=2,2,IF(CT38=3,1,IF(CT38=4,2,IF(CT38=5,3,0)))))</f>
        <v>0</v>
      </c>
      <c r="CV38" s="140">
        <f>IF(CT38=1,0,IF(CT38=2,6,IF(CT38=3,8,IF(CT38=4,18,IF(CT38=5,22,0)))))</f>
        <v>0</v>
      </c>
      <c r="CW38" s="134">
        <f>IF(CT38=1,6,IF(CT38=2,8,IF(CT38=3,18,IF(CT38=4,22,IF(CT38=5,24,0)))))</f>
        <v>0</v>
      </c>
      <c r="CX38" s="142">
        <f>IF(CT38&gt;0,CR38,0)</f>
        <v>0</v>
      </c>
      <c r="CY38" s="137">
        <f>BQ38</f>
        <v>1</v>
      </c>
      <c r="CZ38" s="112">
        <f>BR38</f>
        <v>3</v>
      </c>
      <c r="DA38" s="136">
        <f>BT38</f>
        <v>0</v>
      </c>
      <c r="DB38" s="137">
        <f>BV38</f>
        <v>0</v>
      </c>
      <c r="DC38" s="112">
        <f>BW38</f>
        <v>0</v>
      </c>
      <c r="DD38" s="134">
        <f>BZ38</f>
        <v>0</v>
      </c>
      <c r="DE38" s="137">
        <f>CC38</f>
        <v>0</v>
      </c>
      <c r="DF38" s="112">
        <f>CD38</f>
        <v>0</v>
      </c>
      <c r="DG38" s="134">
        <f>CH38</f>
        <v>0</v>
      </c>
      <c r="DH38" s="137">
        <f>CL38</f>
        <v>0</v>
      </c>
      <c r="DI38" s="112">
        <f>CM38</f>
        <v>0</v>
      </c>
      <c r="DJ38" s="136">
        <f>CQ38</f>
        <v>0</v>
      </c>
      <c r="DK38" s="137">
        <f>CT38</f>
        <v>0</v>
      </c>
      <c r="DL38" s="112">
        <f>CU38</f>
        <v>0</v>
      </c>
      <c r="DM38" s="133">
        <f>CX38</f>
        <v>0</v>
      </c>
      <c r="DN38" s="131">
        <f>IF(CZ38=1,DA38,IF(DC38=1,DD38,IF(DF38=1,DG38,IF(DI38=1,DJ38,IF(DL38=1,DM38,0)))))</f>
        <v>0</v>
      </c>
      <c r="DO38" s="134">
        <f>IF(CY38=2,DA38,IF(DB38=2,DD38,IF(DE38=2,DG38,IF(DH38=2,DJ38,IF(DK38=2,DM38,0)))))</f>
        <v>0</v>
      </c>
      <c r="DP38" s="134">
        <f>IF(CY38=4,DA38,IF(DB38=4,DD38,IF(DE38=4,DG38,IF(DH38=4,DJ38,IF(DK38=4,DM38,0)))))</f>
        <v>0</v>
      </c>
      <c r="DQ38" s="135">
        <f>DO38+DP38</f>
        <v>0</v>
      </c>
      <c r="DR38" s="134">
        <f>IF(CY38=1,DA38,IF(DB38=1,DD38,IF(DE38=1,DG38,IF(DH38=1,DJ38,IF(DK38=1,DM38,0)))))</f>
        <v>0</v>
      </c>
      <c r="DS38" s="112">
        <f>IF(CY38=5,DA38,IF(DB38=5,DD38,IF(DE38=5,DG38,IF(DH38=5,DJ38,IF(DK38=5,DM38,0)))))</f>
        <v>0</v>
      </c>
      <c r="DT38" s="130">
        <f>DR38+DS38</f>
        <v>0</v>
      </c>
      <c r="DU38" s="50">
        <f>IF(((DX38*60+DY38)-(DV38*60+DW38))-((H38*60+J38)-(D38*60+F38))&gt;15,"エラー","")</f>
      </c>
      <c r="DV38" s="49" t="str">
        <f>IF(D38="","0",IF(F38&gt;=45,D38+1,D38))</f>
        <v>0</v>
      </c>
      <c r="DW38" s="49" t="str">
        <f>IF(F38="","0",IF(AND(F38&gt;=0,F38&lt;15),0,IF(AND(F38&gt;=15,F38&lt;30),30,IF(AND(F38&gt;=30,F38&lt;45),30,IF(AND(F38&gt;=45,F38&lt;=59),0)))))</f>
        <v>0</v>
      </c>
      <c r="DX38" s="49" t="str">
        <f>IF(H38="","0",IF(J38&gt;=45,H38+1,H38))</f>
        <v>0</v>
      </c>
      <c r="DY38" s="49" t="str">
        <f>IF(J38="","0",IF(AND(J38&gt;=0,J38&lt;15),0,IF(AND(J38&gt;=15,J38&lt;30),30,IF(AND(J38&gt;=30,J38&lt;45),30,IF(AND(J38&gt;=45,J38&lt;=59),0)))))</f>
        <v>0</v>
      </c>
    </row>
    <row r="39" spans="1:129" ht="9.75" customHeight="1" thickBot="1">
      <c r="A39" s="185"/>
      <c r="B39" s="187"/>
      <c r="C39" s="188"/>
      <c r="D39" s="178"/>
      <c r="E39" s="179"/>
      <c r="F39" s="181"/>
      <c r="G39" s="176"/>
      <c r="H39" s="178"/>
      <c r="I39" s="179"/>
      <c r="J39" s="181"/>
      <c r="K39" s="179"/>
      <c r="L39" s="183"/>
      <c r="M39" s="168"/>
      <c r="N39" s="170"/>
      <c r="O39" s="172"/>
      <c r="P39" s="174"/>
      <c r="Q39" s="168"/>
      <c r="R39" s="170"/>
      <c r="S39" s="152"/>
      <c r="T39" s="153"/>
      <c r="U39" s="154"/>
      <c r="V39" s="155"/>
      <c r="W39" s="156"/>
      <c r="X39" s="157"/>
      <c r="Y39" s="158"/>
      <c r="Z39" s="160"/>
      <c r="AA39" s="164"/>
      <c r="AB39" s="165"/>
      <c r="AC39" s="166"/>
      <c r="AD39" s="149"/>
      <c r="AE39" s="149"/>
      <c r="AF39" s="149"/>
      <c r="AG39" s="16"/>
      <c r="AH39" s="112"/>
      <c r="AI39" s="112"/>
      <c r="AJ39" s="150"/>
      <c r="AK39" s="134"/>
      <c r="AL39" s="134"/>
      <c r="AM39" s="134"/>
      <c r="AN39" s="148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J39" s="19">
        <f>BJ38</f>
      </c>
      <c r="BK39" s="20">
        <f>IF(BK38="","",BK38/60)</f>
      </c>
      <c r="BL39">
        <f>BL38</f>
      </c>
      <c r="BM39">
        <f>IF(BM38="","",BM38/60)</f>
      </c>
      <c r="BN39" s="133"/>
      <c r="BO39" s="134"/>
      <c r="BP39" s="134"/>
      <c r="BQ39" s="138"/>
      <c r="BR39" s="139"/>
      <c r="BS39" s="147"/>
      <c r="BT39" s="139"/>
      <c r="BU39" s="141"/>
      <c r="BV39" s="138"/>
      <c r="BW39" s="139"/>
      <c r="BX39" s="141"/>
      <c r="BY39" s="134"/>
      <c r="BZ39" s="146"/>
      <c r="CA39" s="141"/>
      <c r="CB39" s="144"/>
      <c r="CC39" s="138"/>
      <c r="CD39" s="139"/>
      <c r="CE39" s="141"/>
      <c r="CF39" s="134"/>
      <c r="CG39" s="134"/>
      <c r="CH39" s="146"/>
      <c r="CI39" s="147"/>
      <c r="CJ39" s="134"/>
      <c r="CK39" s="145"/>
      <c r="CL39" s="138"/>
      <c r="CM39" s="139"/>
      <c r="CN39" s="141"/>
      <c r="CO39" s="134"/>
      <c r="CP39" s="112"/>
      <c r="CQ39" s="139"/>
      <c r="CR39" s="144"/>
      <c r="CS39" s="145"/>
      <c r="CT39" s="138"/>
      <c r="CU39" s="139"/>
      <c r="CV39" s="141"/>
      <c r="CW39" s="134"/>
      <c r="CX39" s="142"/>
      <c r="CY39" s="137"/>
      <c r="CZ39" s="112"/>
      <c r="DA39" s="112"/>
      <c r="DB39" s="137"/>
      <c r="DC39" s="112"/>
      <c r="DD39" s="112"/>
      <c r="DE39" s="137"/>
      <c r="DF39" s="112"/>
      <c r="DG39" s="112"/>
      <c r="DH39" s="137"/>
      <c r="DI39" s="112"/>
      <c r="DJ39" s="112"/>
      <c r="DK39" s="137"/>
      <c r="DL39" s="112"/>
      <c r="DM39" s="112"/>
      <c r="DN39" s="131"/>
      <c r="DO39" s="134"/>
      <c r="DP39" s="134"/>
      <c r="DQ39" s="135"/>
      <c r="DR39" s="134"/>
      <c r="DS39" s="112"/>
      <c r="DT39" s="131"/>
      <c r="DU39" s="49">
        <f>IF(((DX38*60+DY38)-(DV38*60+DW38))-((H38*60+J38)-(D38*60+F38))&lt;-14,"エラー","")</f>
      </c>
      <c r="DV39" s="49" t="str">
        <f>IF(D38="","0",IF(F38&gt;=45,D38+1,D38))</f>
        <v>0</v>
      </c>
      <c r="DW39" s="49" t="str">
        <f>IF(F38="","0",IF(AND(F38&gt;=0,F38&lt;15),0,IF(AND(F38&gt;=15,F38&lt;30),30,IF(AND(F38&gt;=30,F38&lt;45),30,IF(AND(F38&gt;=45,F38&lt;=59),0)))))</f>
        <v>0</v>
      </c>
      <c r="DX39" s="49" t="str">
        <f>IF(H38="","0",IF(J38&gt;=45,H38+1,H38))</f>
        <v>0</v>
      </c>
      <c r="DY39" s="49" t="str">
        <f>IF(J38="","0",IF(AND(J38&gt;=0,J38&lt;15),0,IF(AND(J38&gt;=15,J38&lt;30),30,IF(AND(J38&gt;=30,J38&lt;45),30,IF(AND(J38&gt;=45,J38&lt;=59),0)))))</f>
        <v>0</v>
      </c>
    </row>
    <row r="40" spans="1:129" ht="9.75" customHeight="1" thickBot="1">
      <c r="A40" s="184"/>
      <c r="B40" s="186"/>
      <c r="C40" s="188"/>
      <c r="D40" s="177"/>
      <c r="E40" s="169" t="s">
        <v>19</v>
      </c>
      <c r="F40" s="180"/>
      <c r="G40" s="175" t="s">
        <v>20</v>
      </c>
      <c r="H40" s="177"/>
      <c r="I40" s="169" t="s">
        <v>19</v>
      </c>
      <c r="J40" s="180"/>
      <c r="K40" s="169" t="s">
        <v>20</v>
      </c>
      <c r="L40" s="182">
        <f>IF(D40="","",IF(F40&gt;=45,D40+1,D40))</f>
      </c>
      <c r="M40" s="167" t="s">
        <v>19</v>
      </c>
      <c r="N40" s="169">
        <f>IF(F40="","",IF(AND(F40&gt;=0,F40&lt;15),0,IF(AND(F40&gt;=15,F40&lt;30),30,IF(AND(F40&gt;=30,F40&lt;45),30,IF(AND(F40&gt;=45,F40&lt;=59),0)))))</f>
      </c>
      <c r="O40" s="171" t="s">
        <v>20</v>
      </c>
      <c r="P40" s="173">
        <f>IF(H40="","",IF(J40&gt;=45,H40+1,H40))</f>
      </c>
      <c r="Q40" s="167" t="s">
        <v>19</v>
      </c>
      <c r="R40" s="169">
        <f>IF(J40="","",IF(AND(J40&gt;=0,J40&lt;15),0,IF(AND(J40&gt;=15,J40&lt;30),30,IF(AND(J40&gt;=30,J40&lt;45),30,IF(AND(J40&gt;=45,J40&lt;=59),0)))))</f>
      </c>
      <c r="S40" s="151" t="s">
        <v>20</v>
      </c>
      <c r="T40" s="153">
        <f>IF(DN40=0,"",DN40)</f>
      </c>
      <c r="U40" s="154"/>
      <c r="V40" s="155">
        <f>IF(DQ40=0,"",DQ40)</f>
      </c>
      <c r="W40" s="156"/>
      <c r="X40" s="157">
        <f>IF(DT40=0,"",DT40)</f>
      </c>
      <c r="Y40" s="158"/>
      <c r="Z40" s="159">
        <f>AN40</f>
      </c>
      <c r="AA40" s="161">
        <f>IF(DU40="エラー","実績エラー","")</f>
      </c>
      <c r="AB40" s="162"/>
      <c r="AC40" s="163"/>
      <c r="AD40" s="149">
        <f>IF(AND(DU41="エラー",J40&lt;&gt;""),"実績エラー","")</f>
      </c>
      <c r="AE40" s="149"/>
      <c r="AF40" s="149"/>
      <c r="AG40" s="16"/>
      <c r="AH40" s="112">
        <f>IF(AND(D40&gt;=0,F40&gt;=0,H40&gt;=0,J40&gt;=0,C40="",D40&lt;&gt;"",F40&lt;&gt;"",H40&lt;&gt;"",J40&lt;&gt;""),1,0)</f>
        <v>0</v>
      </c>
      <c r="AI40" s="112">
        <f>IF(OR(C40=1,C40=2),0,IF(C40="",0,1))</f>
        <v>0</v>
      </c>
      <c r="AJ40" s="150">
        <f>IF(T40="",0,T40)</f>
        <v>0</v>
      </c>
      <c r="AK40" s="134">
        <f>IF(V40="",0,V40)</f>
        <v>0</v>
      </c>
      <c r="AL40" s="134">
        <f>IF(X40="",0,X40)</f>
        <v>0</v>
      </c>
      <c r="AM40" s="134">
        <f>SUM(AJ40:AL41)</f>
        <v>0</v>
      </c>
      <c r="AN40" s="148">
        <f>IF(AM40=0,"",IF(AM40=0.5,1,""))</f>
      </c>
      <c r="AO40" s="112">
        <f>IF(C40=1,AJ40,"")</f>
      </c>
      <c r="AP40" s="112">
        <f>IF(C40=1,AK40,"")</f>
      </c>
      <c r="AQ40" s="112">
        <f>IF(C40=1,AL40,"")</f>
      </c>
      <c r="AR40" s="112">
        <f>SUM(AO40:AQ41)</f>
        <v>0</v>
      </c>
      <c r="AS40" s="112">
        <f>IF(AR40=0,"",AR40)</f>
      </c>
      <c r="AT40" s="112">
        <f>IF(C40=2,AJ40,"")</f>
      </c>
      <c r="AU40" s="112">
        <f>IF(C40=2,AK40,"")</f>
      </c>
      <c r="AV40" s="112">
        <f>IF(C40=2,AL40,"")</f>
      </c>
      <c r="AW40" s="112">
        <f>SUM(AT40:AV41)</f>
        <v>0</v>
      </c>
      <c r="AX40" s="112">
        <f>IF(AW40=0,"",AW40)</f>
      </c>
      <c r="AY40" s="112">
        <f>IF(C40=3,AJ40,"")</f>
      </c>
      <c r="AZ40" s="112">
        <f>IF(C40=3,AK40,"")</f>
      </c>
      <c r="BA40" s="112">
        <f>IF(C40=3,AL40,"")</f>
      </c>
      <c r="BB40" s="112">
        <f>SUM(AY40:BA41)</f>
        <v>0</v>
      </c>
      <c r="BC40" s="112">
        <f>IF(BB40=0,"",BB40)</f>
      </c>
      <c r="BD40" s="112">
        <f>IF(C40=4,AJ40,"")</f>
      </c>
      <c r="BE40" s="112">
        <f>IF(C40=4,AK40,"")</f>
      </c>
      <c r="BF40" s="112">
        <f>IF(C40=4,AL40,"")</f>
      </c>
      <c r="BG40" s="112">
        <f>SUM(BD40:BF41)</f>
        <v>0</v>
      </c>
      <c r="BH40" s="112">
        <f>IF(BG40=0,"",BG40)</f>
      </c>
      <c r="BJ40" s="17">
        <f>IF(L40="","",L40)</f>
      </c>
      <c r="BK40" s="17">
        <f>IF(N40="","",N40)</f>
      </c>
      <c r="BL40" s="18">
        <f>IF(P40="","",P40)</f>
      </c>
      <c r="BM40" s="18">
        <f>IF(R40="","",R40)</f>
      </c>
      <c r="BN40" s="133">
        <f>SUM(BJ41:BK41)</f>
        <v>0</v>
      </c>
      <c r="BO40" s="134">
        <f>SUM(BL41:BM41)</f>
        <v>0</v>
      </c>
      <c r="BP40" s="134">
        <f>BO40-BN40</f>
        <v>0</v>
      </c>
      <c r="BQ40" s="138">
        <f>IF(AND(BN40&gt;=0,BN40&lt;6),1,IF(AND(BN40&gt;=6,BN40&lt;8),2,IF(AND(BN40&gt;=8,BN40&lt;18),3,IF(AND(BN40&gt;=18,BN40&lt;22),4,IF(AND(BN40&gt;=22,BN40&lt;24),5,0)))))</f>
        <v>1</v>
      </c>
      <c r="BR40" s="139">
        <f>IF(BQ40=1,3,IF(BQ40=2,2,IF(BQ40=3,1,IF(BQ40=4,2,IF(BQ40=5,3,0)))))</f>
        <v>3</v>
      </c>
      <c r="BS40" s="147">
        <f>IF(BQ40=1,6,IF(BQ40=2,8,IF(BQ40=3,18,IF(BQ40=4,22,IF(BQ40=5,24,0)))))</f>
        <v>6</v>
      </c>
      <c r="BT40" s="143">
        <f>IF(BS40&gt;BO40,BP40,BS40-BN40)</f>
        <v>0</v>
      </c>
      <c r="BU40" s="144">
        <f>BP40-BT40</f>
        <v>0</v>
      </c>
      <c r="BV40" s="138">
        <f>IF(BU40&gt;0,BQ40+1,0)</f>
        <v>0</v>
      </c>
      <c r="BW40" s="139">
        <f>IF(BV40=1,3,IF(BV40=2,2,IF(BV40=3,1,IF(BV40=4,2,IF(BV40=5,3,0)))))</f>
        <v>0</v>
      </c>
      <c r="BX40" s="140">
        <f>IF(BV40=1,0,IF(BV40=2,6,IF(BV40=3,8,IF(BV40=4,18,IF(BV40=5,22,0)))))</f>
        <v>0</v>
      </c>
      <c r="BY40" s="134">
        <f>IF(BV40=1,6,IF(BV40=2,8,IF(BV40=3,18,IF(BV40=4,22,IF(BV40=5,24,0)))))</f>
        <v>0</v>
      </c>
      <c r="BZ40" s="146">
        <f>IF(BU40&gt;CA40,BU40-CA40,IF(BU40=CA40,CA40,BU40))</f>
        <v>0</v>
      </c>
      <c r="CA40" s="141">
        <f>IF(BU40&gt;=BY40-BX40,BU40-(BY40-BX40),BU40)</f>
        <v>0</v>
      </c>
      <c r="CB40" s="144">
        <f>BP40-(BT40+BZ40)</f>
        <v>0</v>
      </c>
      <c r="CC40" s="138">
        <f>IF(CB40&gt;0,BV40+1,0)</f>
        <v>0</v>
      </c>
      <c r="CD40" s="139">
        <f>IF(CC40=1,3,IF(CC40=2,2,IF(CC40=3,1,IF(CC40=4,2,IF(CC40=5,3,0)))))</f>
        <v>0</v>
      </c>
      <c r="CE40" s="140">
        <f>IF(CC40=1,0,IF(CC40=2,6,IF(CC40=3,8,IF(CC40=4,18,IF(CC40=5,22,0)))))</f>
        <v>0</v>
      </c>
      <c r="CF40" s="134">
        <f>IF(CC40=1,6,IF(CC40=2,8,IF(CC40=3,18,IF(CC40=4,22,IF(CC40=5,24,0)))))</f>
        <v>0</v>
      </c>
      <c r="CG40" s="134">
        <f>CE40+CB40</f>
        <v>0</v>
      </c>
      <c r="CH40" s="146">
        <f>IF(CG40&gt;CF40,CF40-CE40,CG40-CE40)</f>
        <v>0</v>
      </c>
      <c r="CI40" s="147">
        <f>CB40-CH40</f>
        <v>0</v>
      </c>
      <c r="CJ40" s="134">
        <f>IF(CI40&gt;=0,CF40,CI40)</f>
        <v>0</v>
      </c>
      <c r="CK40" s="145">
        <f>IF(CI40&gt;0,1,0)</f>
        <v>0</v>
      </c>
      <c r="CL40" s="138">
        <f>IF(CD40=0,0,CC40+1)</f>
        <v>0</v>
      </c>
      <c r="CM40" s="139">
        <f>IF(CL40=1,3,IF(CL40=2,2,IF(CL40=3,1,IF(CL40=4,2,IF(CL40=5,3,0)))))</f>
        <v>0</v>
      </c>
      <c r="CN40" s="140">
        <f>IF(CL40=1,0,IF(CL40=2,6,IF(CL40=3,8,IF(CL40=4,18,IF(CL40=5,22,0)))))</f>
        <v>0</v>
      </c>
      <c r="CO40" s="134">
        <f>IF(CL40=1,6,IF(CL40=2,8,IF(CL40=3,18,IF(CL40=4,22,IF(CL40=5,24,0)))))</f>
        <v>0</v>
      </c>
      <c r="CP40" s="136">
        <f>CI40+CN40</f>
        <v>0</v>
      </c>
      <c r="CQ40" s="143">
        <f>IF(CP40&gt;CO40,CO40-CN40,CP40-CN40)</f>
        <v>0</v>
      </c>
      <c r="CR40" s="144">
        <f>IF(CQ40&gt;0,CP40-(CN40+CQ40),0)</f>
        <v>0</v>
      </c>
      <c r="CS40" s="145">
        <f>IF(CQ40&gt;0,1,0)</f>
        <v>0</v>
      </c>
      <c r="CT40" s="138">
        <f>IF(CS40=1,CL40+1,0)</f>
        <v>0</v>
      </c>
      <c r="CU40" s="139">
        <f>IF(CT40=1,3,IF(CT40=2,2,IF(CT40=3,1,IF(CT40=4,2,IF(CT40=5,3,0)))))</f>
        <v>0</v>
      </c>
      <c r="CV40" s="140">
        <f>IF(CT40=1,0,IF(CT40=2,6,IF(CT40=3,8,IF(CT40=4,18,IF(CT40=5,22,0)))))</f>
        <v>0</v>
      </c>
      <c r="CW40" s="134">
        <f>IF(CT40=1,6,IF(CT40=2,8,IF(CT40=3,18,IF(CT40=4,22,IF(CT40=5,24,0)))))</f>
        <v>0</v>
      </c>
      <c r="CX40" s="142">
        <f>IF(CT40&gt;0,CR40,0)</f>
        <v>0</v>
      </c>
      <c r="CY40" s="137">
        <f>BQ40</f>
        <v>1</v>
      </c>
      <c r="CZ40" s="112">
        <f>BR40</f>
        <v>3</v>
      </c>
      <c r="DA40" s="136">
        <f>BT40</f>
        <v>0</v>
      </c>
      <c r="DB40" s="137">
        <f>BV40</f>
        <v>0</v>
      </c>
      <c r="DC40" s="112">
        <f>BW40</f>
        <v>0</v>
      </c>
      <c r="DD40" s="134">
        <f>BZ40</f>
        <v>0</v>
      </c>
      <c r="DE40" s="137">
        <f>CC40</f>
        <v>0</v>
      </c>
      <c r="DF40" s="112">
        <f>CD40</f>
        <v>0</v>
      </c>
      <c r="DG40" s="134">
        <f>CH40</f>
        <v>0</v>
      </c>
      <c r="DH40" s="137">
        <f>CL40</f>
        <v>0</v>
      </c>
      <c r="DI40" s="112">
        <f>CM40</f>
        <v>0</v>
      </c>
      <c r="DJ40" s="136">
        <f>CQ40</f>
        <v>0</v>
      </c>
      <c r="DK40" s="137">
        <f>CT40</f>
        <v>0</v>
      </c>
      <c r="DL40" s="112">
        <f>CU40</f>
        <v>0</v>
      </c>
      <c r="DM40" s="133">
        <f>CX40</f>
        <v>0</v>
      </c>
      <c r="DN40" s="131">
        <f>IF(CZ40=1,DA40,IF(DC40=1,DD40,IF(DF40=1,DG40,IF(DI40=1,DJ40,IF(DL40=1,DM40,0)))))</f>
        <v>0</v>
      </c>
      <c r="DO40" s="134">
        <f>IF(CY40=2,DA40,IF(DB40=2,DD40,IF(DE40=2,DG40,IF(DH40=2,DJ40,IF(DK40=2,DM40,0)))))</f>
        <v>0</v>
      </c>
      <c r="DP40" s="134">
        <f>IF(CY40=4,DA40,IF(DB40=4,DD40,IF(DE40=4,DG40,IF(DH40=4,DJ40,IF(DK40=4,DM40,0)))))</f>
        <v>0</v>
      </c>
      <c r="DQ40" s="135">
        <f>DO40+DP40</f>
        <v>0</v>
      </c>
      <c r="DR40" s="134">
        <f>IF(CY40=1,DA40,IF(DB40=1,DD40,IF(DE40=1,DG40,IF(DH40=1,DJ40,IF(DK40=1,DM40,0)))))</f>
        <v>0</v>
      </c>
      <c r="DS40" s="112">
        <f>IF(CY40=5,DA40,IF(DB40=5,DD40,IF(DE40=5,DG40,IF(DH40=5,DJ40,IF(DK40=5,DM40,0)))))</f>
        <v>0</v>
      </c>
      <c r="DT40" s="130">
        <f>DR40+DS40</f>
        <v>0</v>
      </c>
      <c r="DU40" s="50">
        <f>IF(((DX40*60+DY40)-(DV40*60+DW40))-((H40*60+J40)-(D40*60+F40))&gt;15,"エラー","")</f>
      </c>
      <c r="DV40" s="49" t="str">
        <f>IF(D40="","0",IF(F40&gt;=45,D40+1,D40))</f>
        <v>0</v>
      </c>
      <c r="DW40" s="49" t="str">
        <f>IF(F40="","0",IF(AND(F40&gt;=0,F40&lt;15),0,IF(AND(F40&gt;=15,F40&lt;30),30,IF(AND(F40&gt;=30,F40&lt;45),30,IF(AND(F40&gt;=45,F40&lt;=59),0)))))</f>
        <v>0</v>
      </c>
      <c r="DX40" s="49" t="str">
        <f>IF(H40="","0",IF(J40&gt;=45,H40+1,H40))</f>
        <v>0</v>
      </c>
      <c r="DY40" s="49" t="str">
        <f>IF(J40="","0",IF(AND(J40&gt;=0,J40&lt;15),0,IF(AND(J40&gt;=15,J40&lt;30),30,IF(AND(J40&gt;=30,J40&lt;45),30,IF(AND(J40&gt;=45,J40&lt;=59),0)))))</f>
        <v>0</v>
      </c>
    </row>
    <row r="41" spans="1:129" ht="9.75" customHeight="1" thickBot="1">
      <c r="A41" s="185"/>
      <c r="B41" s="187"/>
      <c r="C41" s="188"/>
      <c r="D41" s="178"/>
      <c r="E41" s="179"/>
      <c r="F41" s="181"/>
      <c r="G41" s="176"/>
      <c r="H41" s="178"/>
      <c r="I41" s="179"/>
      <c r="J41" s="181"/>
      <c r="K41" s="179"/>
      <c r="L41" s="183"/>
      <c r="M41" s="168"/>
      <c r="N41" s="170"/>
      <c r="O41" s="172"/>
      <c r="P41" s="174"/>
      <c r="Q41" s="168"/>
      <c r="R41" s="170"/>
      <c r="S41" s="152"/>
      <c r="T41" s="153"/>
      <c r="U41" s="154"/>
      <c r="V41" s="155"/>
      <c r="W41" s="156"/>
      <c r="X41" s="157"/>
      <c r="Y41" s="158"/>
      <c r="Z41" s="160"/>
      <c r="AA41" s="164"/>
      <c r="AB41" s="165"/>
      <c r="AC41" s="166"/>
      <c r="AD41" s="149"/>
      <c r="AE41" s="149"/>
      <c r="AF41" s="149"/>
      <c r="AG41" s="16"/>
      <c r="AH41" s="112"/>
      <c r="AI41" s="112"/>
      <c r="AJ41" s="150"/>
      <c r="AK41" s="134"/>
      <c r="AL41" s="134"/>
      <c r="AM41" s="134"/>
      <c r="AN41" s="148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J41" s="19">
        <f>BJ40</f>
      </c>
      <c r="BK41" s="20">
        <f>IF(BK40="","",BK40/60)</f>
      </c>
      <c r="BL41">
        <f>BL40</f>
      </c>
      <c r="BM41">
        <f>IF(BM40="","",BM40/60)</f>
      </c>
      <c r="BN41" s="133"/>
      <c r="BO41" s="134"/>
      <c r="BP41" s="134"/>
      <c r="BQ41" s="138"/>
      <c r="BR41" s="139"/>
      <c r="BS41" s="147"/>
      <c r="BT41" s="139"/>
      <c r="BU41" s="141"/>
      <c r="BV41" s="138"/>
      <c r="BW41" s="139"/>
      <c r="BX41" s="141"/>
      <c r="BY41" s="134"/>
      <c r="BZ41" s="146"/>
      <c r="CA41" s="141"/>
      <c r="CB41" s="144"/>
      <c r="CC41" s="138"/>
      <c r="CD41" s="139"/>
      <c r="CE41" s="141"/>
      <c r="CF41" s="134"/>
      <c r="CG41" s="134"/>
      <c r="CH41" s="146"/>
      <c r="CI41" s="147"/>
      <c r="CJ41" s="134"/>
      <c r="CK41" s="145"/>
      <c r="CL41" s="138"/>
      <c r="CM41" s="139"/>
      <c r="CN41" s="141"/>
      <c r="CO41" s="134"/>
      <c r="CP41" s="112"/>
      <c r="CQ41" s="139"/>
      <c r="CR41" s="144"/>
      <c r="CS41" s="145"/>
      <c r="CT41" s="138"/>
      <c r="CU41" s="139"/>
      <c r="CV41" s="141"/>
      <c r="CW41" s="134"/>
      <c r="CX41" s="142"/>
      <c r="CY41" s="137"/>
      <c r="CZ41" s="112"/>
      <c r="DA41" s="112"/>
      <c r="DB41" s="137"/>
      <c r="DC41" s="112"/>
      <c r="DD41" s="112"/>
      <c r="DE41" s="137"/>
      <c r="DF41" s="112"/>
      <c r="DG41" s="112"/>
      <c r="DH41" s="137"/>
      <c r="DI41" s="112"/>
      <c r="DJ41" s="112"/>
      <c r="DK41" s="137"/>
      <c r="DL41" s="112"/>
      <c r="DM41" s="112"/>
      <c r="DN41" s="131"/>
      <c r="DO41" s="134"/>
      <c r="DP41" s="134"/>
      <c r="DQ41" s="135"/>
      <c r="DR41" s="134"/>
      <c r="DS41" s="112"/>
      <c r="DT41" s="131"/>
      <c r="DU41" s="49">
        <f>IF(((DX40*60+DY40)-(DV40*60+DW40))-((H40*60+J40)-(D40*60+F40))&lt;-14,"エラー","")</f>
      </c>
      <c r="DV41" s="49" t="str">
        <f>IF(D40="","0",IF(F40&gt;=45,D40+1,D40))</f>
        <v>0</v>
      </c>
      <c r="DW41" s="49" t="str">
        <f>IF(F40="","0",IF(AND(F40&gt;=0,F40&lt;15),0,IF(AND(F40&gt;=15,F40&lt;30),30,IF(AND(F40&gt;=30,F40&lt;45),30,IF(AND(F40&gt;=45,F40&lt;=59),0)))))</f>
        <v>0</v>
      </c>
      <c r="DX41" s="49" t="str">
        <f>IF(H40="","0",IF(J40&gt;=45,H40+1,H40))</f>
        <v>0</v>
      </c>
      <c r="DY41" s="49" t="str">
        <f>IF(J40="","0",IF(AND(J40&gt;=0,J40&lt;15),0,IF(AND(J40&gt;=15,J40&lt;30),30,IF(AND(J40&gt;=30,J40&lt;45),30,IF(AND(J40&gt;=45,J40&lt;=59),0)))))</f>
        <v>0</v>
      </c>
    </row>
    <row r="42" spans="1:129" ht="9.75" customHeight="1" thickBot="1">
      <c r="A42" s="184"/>
      <c r="B42" s="186"/>
      <c r="C42" s="188"/>
      <c r="D42" s="177"/>
      <c r="E42" s="169" t="s">
        <v>19</v>
      </c>
      <c r="F42" s="180"/>
      <c r="G42" s="175" t="s">
        <v>20</v>
      </c>
      <c r="H42" s="177"/>
      <c r="I42" s="169" t="s">
        <v>19</v>
      </c>
      <c r="J42" s="180"/>
      <c r="K42" s="169" t="s">
        <v>20</v>
      </c>
      <c r="L42" s="182">
        <f>IF(D42="","",IF(F42&gt;=45,D42+1,D42))</f>
      </c>
      <c r="M42" s="167" t="s">
        <v>19</v>
      </c>
      <c r="N42" s="169">
        <f>IF(F42="","",IF(AND(F42&gt;=0,F42&lt;15),0,IF(AND(F42&gt;=15,F42&lt;30),30,IF(AND(F42&gt;=30,F42&lt;45),30,IF(AND(F42&gt;=45,F42&lt;=59),0)))))</f>
      </c>
      <c r="O42" s="171" t="s">
        <v>20</v>
      </c>
      <c r="P42" s="173">
        <f>IF(H42="","",IF(J42&gt;=45,H42+1,H42))</f>
      </c>
      <c r="Q42" s="167" t="s">
        <v>19</v>
      </c>
      <c r="R42" s="169">
        <f>IF(J42="","",IF(AND(J42&gt;=0,J42&lt;15),0,IF(AND(J42&gt;=15,J42&lt;30),30,IF(AND(J42&gt;=30,J42&lt;45),30,IF(AND(J42&gt;=45,J42&lt;=59),0)))))</f>
      </c>
      <c r="S42" s="151" t="s">
        <v>20</v>
      </c>
      <c r="T42" s="153">
        <f>IF(DN42=0,"",DN42)</f>
      </c>
      <c r="U42" s="154"/>
      <c r="V42" s="155">
        <f>IF(DQ42=0,"",DQ42)</f>
      </c>
      <c r="W42" s="156"/>
      <c r="X42" s="157">
        <f>IF(DT42=0,"",DT42)</f>
      </c>
      <c r="Y42" s="158"/>
      <c r="Z42" s="159">
        <f>AN42</f>
      </c>
      <c r="AA42" s="161">
        <f>IF(DU42="エラー","実績エラー","")</f>
      </c>
      <c r="AB42" s="162"/>
      <c r="AC42" s="163"/>
      <c r="AD42" s="149">
        <f>IF(AND(DU43="エラー",J42&lt;&gt;""),"実績エラー","")</f>
      </c>
      <c r="AE42" s="149"/>
      <c r="AF42" s="149"/>
      <c r="AG42" s="16"/>
      <c r="AH42" s="112">
        <f>IF(AND(D42&gt;=0,F42&gt;=0,H42&gt;=0,J42&gt;=0,C42="",D42&lt;&gt;"",F42&lt;&gt;"",H42&lt;&gt;"",J42&lt;&gt;""),1,0)</f>
        <v>0</v>
      </c>
      <c r="AI42" s="112">
        <f>IF(OR(C42=1,C42=2),0,IF(C42="",0,1))</f>
        <v>0</v>
      </c>
      <c r="AJ42" s="150">
        <f>IF(T42="",0,T42)</f>
        <v>0</v>
      </c>
      <c r="AK42" s="134">
        <f>IF(V42="",0,V42)</f>
        <v>0</v>
      </c>
      <c r="AL42" s="134">
        <f>IF(X42="",0,X42)</f>
        <v>0</v>
      </c>
      <c r="AM42" s="134">
        <f>SUM(AJ42:AL43)</f>
        <v>0</v>
      </c>
      <c r="AN42" s="148">
        <f>IF(AM42=0,"",IF(AM42=0.5,1,""))</f>
      </c>
      <c r="AO42" s="112">
        <f>IF(C42=1,AJ42,"")</f>
      </c>
      <c r="AP42" s="112">
        <f>IF(C42=1,AK42,"")</f>
      </c>
      <c r="AQ42" s="112">
        <f>IF(C42=1,AL42,"")</f>
      </c>
      <c r="AR42" s="112">
        <f>SUM(AO42:AQ43)</f>
        <v>0</v>
      </c>
      <c r="AS42" s="112">
        <f>IF(AR42=0,"",AR42)</f>
      </c>
      <c r="AT42" s="112">
        <f>IF(C42=2,AJ42,"")</f>
      </c>
      <c r="AU42" s="112">
        <f>IF(C42=2,AK42,"")</f>
      </c>
      <c r="AV42" s="112">
        <f>IF(C42=2,AL42,"")</f>
      </c>
      <c r="AW42" s="112">
        <f>SUM(AT42:AV43)</f>
        <v>0</v>
      </c>
      <c r="AX42" s="112">
        <f>IF(AW42=0,"",AW42)</f>
      </c>
      <c r="AY42" s="112">
        <f>IF(C42=3,AJ42,"")</f>
      </c>
      <c r="AZ42" s="112">
        <f>IF(C42=3,AK42,"")</f>
      </c>
      <c r="BA42" s="112">
        <f>IF(C42=3,AL42,"")</f>
      </c>
      <c r="BB42" s="112">
        <f>SUM(AY42:BA43)</f>
        <v>0</v>
      </c>
      <c r="BC42" s="112">
        <f>IF(BB42=0,"",BB42)</f>
      </c>
      <c r="BD42" s="112">
        <f>IF(C42=4,AJ42,"")</f>
      </c>
      <c r="BE42" s="112">
        <f>IF(C42=4,AK42,"")</f>
      </c>
      <c r="BF42" s="112">
        <f>IF(C42=4,AL42,"")</f>
      </c>
      <c r="BG42" s="112">
        <f>SUM(BD42:BF43)</f>
        <v>0</v>
      </c>
      <c r="BH42" s="112">
        <f>IF(BG42=0,"",BG42)</f>
      </c>
      <c r="BJ42" s="17">
        <f>IF(L42="","",L42)</f>
      </c>
      <c r="BK42" s="17">
        <f>IF(N42="","",N42)</f>
      </c>
      <c r="BL42" s="18">
        <f>IF(P42="","",P42)</f>
      </c>
      <c r="BM42" s="18">
        <f>IF(R42="","",R42)</f>
      </c>
      <c r="BN42" s="133">
        <f>SUM(BJ43:BK43)</f>
        <v>0</v>
      </c>
      <c r="BO42" s="134">
        <f>SUM(BL43:BM43)</f>
        <v>0</v>
      </c>
      <c r="BP42" s="134">
        <f>BO42-BN42</f>
        <v>0</v>
      </c>
      <c r="BQ42" s="138">
        <f>IF(AND(BN42&gt;=0,BN42&lt;6),1,IF(AND(BN42&gt;=6,BN42&lt;8),2,IF(AND(BN42&gt;=8,BN42&lt;18),3,IF(AND(BN42&gt;=18,BN42&lt;22),4,IF(AND(BN42&gt;=22,BN42&lt;24),5,0)))))</f>
        <v>1</v>
      </c>
      <c r="BR42" s="139">
        <f>IF(BQ42=1,3,IF(BQ42=2,2,IF(BQ42=3,1,IF(BQ42=4,2,IF(BQ42=5,3,0)))))</f>
        <v>3</v>
      </c>
      <c r="BS42" s="147">
        <f>IF(BQ42=1,6,IF(BQ42=2,8,IF(BQ42=3,18,IF(BQ42=4,22,IF(BQ42=5,24,0)))))</f>
        <v>6</v>
      </c>
      <c r="BT42" s="143">
        <f>IF(BS42&gt;BO42,BP42,BS42-BN42)</f>
        <v>0</v>
      </c>
      <c r="BU42" s="144">
        <f>BP42-BT42</f>
        <v>0</v>
      </c>
      <c r="BV42" s="138">
        <f>IF(BU42&gt;0,BQ42+1,0)</f>
        <v>0</v>
      </c>
      <c r="BW42" s="139">
        <f>IF(BV42=1,3,IF(BV42=2,2,IF(BV42=3,1,IF(BV42=4,2,IF(BV42=5,3,0)))))</f>
        <v>0</v>
      </c>
      <c r="BX42" s="140">
        <f>IF(BV42=1,0,IF(BV42=2,6,IF(BV42=3,8,IF(BV42=4,18,IF(BV42=5,22,0)))))</f>
        <v>0</v>
      </c>
      <c r="BY42" s="134">
        <f>IF(BV42=1,6,IF(BV42=2,8,IF(BV42=3,18,IF(BV42=4,22,IF(BV42=5,24,0)))))</f>
        <v>0</v>
      </c>
      <c r="BZ42" s="146">
        <f>IF(BU42&gt;CA42,BU42-CA42,IF(BU42=CA42,CA42,BU42))</f>
        <v>0</v>
      </c>
      <c r="CA42" s="141">
        <f>IF(BU42&gt;=BY42-BX42,BU42-(BY42-BX42),BU42)</f>
        <v>0</v>
      </c>
      <c r="CB42" s="144">
        <f>BP42-(BT42+BZ42)</f>
        <v>0</v>
      </c>
      <c r="CC42" s="138">
        <f>IF(CB42&gt;0,BV42+1,0)</f>
        <v>0</v>
      </c>
      <c r="CD42" s="139">
        <f>IF(CC42=1,3,IF(CC42=2,2,IF(CC42=3,1,IF(CC42=4,2,IF(CC42=5,3,0)))))</f>
        <v>0</v>
      </c>
      <c r="CE42" s="140">
        <f>IF(CC42=1,0,IF(CC42=2,6,IF(CC42=3,8,IF(CC42=4,18,IF(CC42=5,22,0)))))</f>
        <v>0</v>
      </c>
      <c r="CF42" s="134">
        <f>IF(CC42=1,6,IF(CC42=2,8,IF(CC42=3,18,IF(CC42=4,22,IF(CC42=5,24,0)))))</f>
        <v>0</v>
      </c>
      <c r="CG42" s="134">
        <f>CE42+CB42</f>
        <v>0</v>
      </c>
      <c r="CH42" s="146">
        <f>IF(CG42&gt;CF42,CF42-CE42,CG42-CE42)</f>
        <v>0</v>
      </c>
      <c r="CI42" s="147">
        <f>CB42-CH42</f>
        <v>0</v>
      </c>
      <c r="CJ42" s="134">
        <f>IF(CI42&gt;=0,CF42,CI42)</f>
        <v>0</v>
      </c>
      <c r="CK42" s="145">
        <f>IF(CI42&gt;0,1,0)</f>
        <v>0</v>
      </c>
      <c r="CL42" s="138">
        <f>IF(CD42=0,0,CC42+1)</f>
        <v>0</v>
      </c>
      <c r="CM42" s="139">
        <f>IF(CL42=1,3,IF(CL42=2,2,IF(CL42=3,1,IF(CL42=4,2,IF(CL42=5,3,0)))))</f>
        <v>0</v>
      </c>
      <c r="CN42" s="140">
        <f>IF(CL42=1,0,IF(CL42=2,6,IF(CL42=3,8,IF(CL42=4,18,IF(CL42=5,22,0)))))</f>
        <v>0</v>
      </c>
      <c r="CO42" s="134">
        <f>IF(CL42=1,6,IF(CL42=2,8,IF(CL42=3,18,IF(CL42=4,22,IF(CL42=5,24,0)))))</f>
        <v>0</v>
      </c>
      <c r="CP42" s="136">
        <f>CI42+CN42</f>
        <v>0</v>
      </c>
      <c r="CQ42" s="143">
        <f>IF(CP42&gt;CO42,CO42-CN42,CP42-CN42)</f>
        <v>0</v>
      </c>
      <c r="CR42" s="144">
        <f>IF(CQ42&gt;0,CP42-(CN42+CQ42),0)</f>
        <v>0</v>
      </c>
      <c r="CS42" s="145">
        <f>IF(CQ42&gt;0,1,0)</f>
        <v>0</v>
      </c>
      <c r="CT42" s="138">
        <f>IF(CS42=1,CL42+1,0)</f>
        <v>0</v>
      </c>
      <c r="CU42" s="139">
        <f>IF(CT42=1,3,IF(CT42=2,2,IF(CT42=3,1,IF(CT42=4,2,IF(CT42=5,3,0)))))</f>
        <v>0</v>
      </c>
      <c r="CV42" s="140">
        <f>IF(CT42=1,0,IF(CT42=2,6,IF(CT42=3,8,IF(CT42=4,18,IF(CT42=5,22,0)))))</f>
        <v>0</v>
      </c>
      <c r="CW42" s="134">
        <f>IF(CT42=1,6,IF(CT42=2,8,IF(CT42=3,18,IF(CT42=4,22,IF(CT42=5,24,0)))))</f>
        <v>0</v>
      </c>
      <c r="CX42" s="142">
        <f>IF(CT42&gt;0,CR42,0)</f>
        <v>0</v>
      </c>
      <c r="CY42" s="137">
        <f>BQ42</f>
        <v>1</v>
      </c>
      <c r="CZ42" s="112">
        <f>BR42</f>
        <v>3</v>
      </c>
      <c r="DA42" s="136">
        <f>BT42</f>
        <v>0</v>
      </c>
      <c r="DB42" s="137">
        <f>BV42</f>
        <v>0</v>
      </c>
      <c r="DC42" s="112">
        <f>BW42</f>
        <v>0</v>
      </c>
      <c r="DD42" s="134">
        <f>BZ42</f>
        <v>0</v>
      </c>
      <c r="DE42" s="137">
        <f>CC42</f>
        <v>0</v>
      </c>
      <c r="DF42" s="112">
        <f>CD42</f>
        <v>0</v>
      </c>
      <c r="DG42" s="134">
        <f>CH42</f>
        <v>0</v>
      </c>
      <c r="DH42" s="137">
        <f>CL42</f>
        <v>0</v>
      </c>
      <c r="DI42" s="112">
        <f>CM42</f>
        <v>0</v>
      </c>
      <c r="DJ42" s="136">
        <f>CQ42</f>
        <v>0</v>
      </c>
      <c r="DK42" s="137">
        <f>CT42</f>
        <v>0</v>
      </c>
      <c r="DL42" s="112">
        <f>CU42</f>
        <v>0</v>
      </c>
      <c r="DM42" s="133">
        <f>CX42</f>
        <v>0</v>
      </c>
      <c r="DN42" s="131">
        <f>IF(CZ42=1,DA42,IF(DC42=1,DD42,IF(DF42=1,DG42,IF(DI42=1,DJ42,IF(DL42=1,DM42,0)))))</f>
        <v>0</v>
      </c>
      <c r="DO42" s="134">
        <f>IF(CY42=2,DA42,IF(DB42=2,DD42,IF(DE42=2,DG42,IF(DH42=2,DJ42,IF(DK42=2,DM42,0)))))</f>
        <v>0</v>
      </c>
      <c r="DP42" s="134">
        <f>IF(CY42=4,DA42,IF(DB42=4,DD42,IF(DE42=4,DG42,IF(DH42=4,DJ42,IF(DK42=4,DM42,0)))))</f>
        <v>0</v>
      </c>
      <c r="DQ42" s="135">
        <f>DO42+DP42</f>
        <v>0</v>
      </c>
      <c r="DR42" s="134">
        <f>IF(CY42=1,DA42,IF(DB42=1,DD42,IF(DE42=1,DG42,IF(DH42=1,DJ42,IF(DK42=1,DM42,0)))))</f>
        <v>0</v>
      </c>
      <c r="DS42" s="112">
        <f>IF(CY42=5,DA42,IF(DB42=5,DD42,IF(DE42=5,DG42,IF(DH42=5,DJ42,IF(DK42=5,DM42,0)))))</f>
        <v>0</v>
      </c>
      <c r="DT42" s="130">
        <f>DR42+DS42</f>
        <v>0</v>
      </c>
      <c r="DU42" s="50">
        <f>IF(((DX42*60+DY42)-(DV42*60+DW42))-((H42*60+J42)-(D42*60+F42))&gt;15,"エラー","")</f>
      </c>
      <c r="DV42" s="49" t="str">
        <f>IF(D42="","0",IF(F42&gt;=45,D42+1,D42))</f>
        <v>0</v>
      </c>
      <c r="DW42" s="49" t="str">
        <f>IF(F42="","0",IF(AND(F42&gt;=0,F42&lt;15),0,IF(AND(F42&gt;=15,F42&lt;30),30,IF(AND(F42&gt;=30,F42&lt;45),30,IF(AND(F42&gt;=45,F42&lt;=59),0)))))</f>
        <v>0</v>
      </c>
      <c r="DX42" s="49" t="str">
        <f>IF(H42="","0",IF(J42&gt;=45,H42+1,H42))</f>
        <v>0</v>
      </c>
      <c r="DY42" s="49" t="str">
        <f>IF(J42="","0",IF(AND(J42&gt;=0,J42&lt;15),0,IF(AND(J42&gt;=15,J42&lt;30),30,IF(AND(J42&gt;=30,J42&lt;45),30,IF(AND(J42&gt;=45,J42&lt;=59),0)))))</f>
        <v>0</v>
      </c>
    </row>
    <row r="43" spans="1:129" ht="9.75" customHeight="1" thickBot="1">
      <c r="A43" s="185"/>
      <c r="B43" s="187"/>
      <c r="C43" s="188"/>
      <c r="D43" s="178"/>
      <c r="E43" s="179"/>
      <c r="F43" s="181"/>
      <c r="G43" s="176"/>
      <c r="H43" s="178"/>
      <c r="I43" s="179"/>
      <c r="J43" s="181"/>
      <c r="K43" s="179"/>
      <c r="L43" s="183"/>
      <c r="M43" s="168"/>
      <c r="N43" s="170"/>
      <c r="O43" s="172"/>
      <c r="P43" s="174"/>
      <c r="Q43" s="168"/>
      <c r="R43" s="170"/>
      <c r="S43" s="152"/>
      <c r="T43" s="153"/>
      <c r="U43" s="154"/>
      <c r="V43" s="155"/>
      <c r="W43" s="156"/>
      <c r="X43" s="157"/>
      <c r="Y43" s="158"/>
      <c r="Z43" s="160"/>
      <c r="AA43" s="164"/>
      <c r="AB43" s="165"/>
      <c r="AC43" s="166"/>
      <c r="AD43" s="149"/>
      <c r="AE43" s="149"/>
      <c r="AF43" s="149"/>
      <c r="AG43" s="16"/>
      <c r="AH43" s="112"/>
      <c r="AI43" s="112"/>
      <c r="AJ43" s="150"/>
      <c r="AK43" s="134"/>
      <c r="AL43" s="134"/>
      <c r="AM43" s="134"/>
      <c r="AN43" s="148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J43" s="19">
        <f>BJ42</f>
      </c>
      <c r="BK43" s="20">
        <f>IF(BK42="","",BK42/60)</f>
      </c>
      <c r="BL43">
        <f>BL42</f>
      </c>
      <c r="BM43">
        <f>IF(BM42="","",BM42/60)</f>
      </c>
      <c r="BN43" s="133"/>
      <c r="BO43" s="134"/>
      <c r="BP43" s="134"/>
      <c r="BQ43" s="138"/>
      <c r="BR43" s="139"/>
      <c r="BS43" s="147"/>
      <c r="BT43" s="139"/>
      <c r="BU43" s="141"/>
      <c r="BV43" s="138"/>
      <c r="BW43" s="139"/>
      <c r="BX43" s="141"/>
      <c r="BY43" s="134"/>
      <c r="BZ43" s="146"/>
      <c r="CA43" s="141"/>
      <c r="CB43" s="144"/>
      <c r="CC43" s="138"/>
      <c r="CD43" s="139"/>
      <c r="CE43" s="141"/>
      <c r="CF43" s="134"/>
      <c r="CG43" s="134"/>
      <c r="CH43" s="146"/>
      <c r="CI43" s="147"/>
      <c r="CJ43" s="134"/>
      <c r="CK43" s="145"/>
      <c r="CL43" s="138"/>
      <c r="CM43" s="139"/>
      <c r="CN43" s="141"/>
      <c r="CO43" s="134"/>
      <c r="CP43" s="112"/>
      <c r="CQ43" s="139"/>
      <c r="CR43" s="144"/>
      <c r="CS43" s="145"/>
      <c r="CT43" s="138"/>
      <c r="CU43" s="139"/>
      <c r="CV43" s="141"/>
      <c r="CW43" s="134"/>
      <c r="CX43" s="142"/>
      <c r="CY43" s="137"/>
      <c r="CZ43" s="112"/>
      <c r="DA43" s="112"/>
      <c r="DB43" s="137"/>
      <c r="DC43" s="112"/>
      <c r="DD43" s="112"/>
      <c r="DE43" s="137"/>
      <c r="DF43" s="112"/>
      <c r="DG43" s="112"/>
      <c r="DH43" s="137"/>
      <c r="DI43" s="112"/>
      <c r="DJ43" s="112"/>
      <c r="DK43" s="137"/>
      <c r="DL43" s="112"/>
      <c r="DM43" s="112"/>
      <c r="DN43" s="131"/>
      <c r="DO43" s="134"/>
      <c r="DP43" s="134"/>
      <c r="DQ43" s="135"/>
      <c r="DR43" s="134"/>
      <c r="DS43" s="112"/>
      <c r="DT43" s="131"/>
      <c r="DU43" s="49">
        <f>IF(((DX42*60+DY42)-(DV42*60+DW42))-((H42*60+J42)-(D42*60+F42))&lt;-14,"エラー","")</f>
      </c>
      <c r="DV43" s="49" t="str">
        <f>IF(D42="","0",IF(F42&gt;=45,D42+1,D42))</f>
        <v>0</v>
      </c>
      <c r="DW43" s="49" t="str">
        <f>IF(F42="","0",IF(AND(F42&gt;=0,F42&lt;15),0,IF(AND(F42&gt;=15,F42&lt;30),30,IF(AND(F42&gt;=30,F42&lt;45),30,IF(AND(F42&gt;=45,F42&lt;=59),0)))))</f>
        <v>0</v>
      </c>
      <c r="DX43" s="49" t="str">
        <f>IF(H42="","0",IF(J42&gt;=45,H42+1,H42))</f>
        <v>0</v>
      </c>
      <c r="DY43" s="49" t="str">
        <f>IF(J42="","0",IF(AND(J42&gt;=0,J42&lt;15),0,IF(AND(J42&gt;=15,J42&lt;30),30,IF(AND(J42&gt;=30,J42&lt;45),30,IF(AND(J42&gt;=45,J42&lt;=59),0)))))</f>
        <v>0</v>
      </c>
    </row>
    <row r="44" spans="1:129" ht="9.75" customHeight="1" thickBot="1">
      <c r="A44" s="184"/>
      <c r="B44" s="186"/>
      <c r="C44" s="188"/>
      <c r="D44" s="177"/>
      <c r="E44" s="169" t="s">
        <v>19</v>
      </c>
      <c r="F44" s="180"/>
      <c r="G44" s="175" t="s">
        <v>20</v>
      </c>
      <c r="H44" s="177"/>
      <c r="I44" s="169" t="s">
        <v>19</v>
      </c>
      <c r="J44" s="180"/>
      <c r="K44" s="169" t="s">
        <v>20</v>
      </c>
      <c r="L44" s="182">
        <f>IF(D44="","",IF(F44&gt;=45,D44+1,D44))</f>
      </c>
      <c r="M44" s="167" t="s">
        <v>19</v>
      </c>
      <c r="N44" s="169">
        <f>IF(F44="","",IF(AND(F44&gt;=0,F44&lt;15),0,IF(AND(F44&gt;=15,F44&lt;30),30,IF(AND(F44&gt;=30,F44&lt;45),30,IF(AND(F44&gt;=45,F44&lt;=59),0)))))</f>
      </c>
      <c r="O44" s="171" t="s">
        <v>20</v>
      </c>
      <c r="P44" s="173">
        <f>IF(H44="","",IF(J44&gt;=45,H44+1,H44))</f>
      </c>
      <c r="Q44" s="167" t="s">
        <v>19</v>
      </c>
      <c r="R44" s="169">
        <f>IF(J44="","",IF(AND(J44&gt;=0,J44&lt;15),0,IF(AND(J44&gt;=15,J44&lt;30),30,IF(AND(J44&gt;=30,J44&lt;45),30,IF(AND(J44&gt;=45,J44&lt;=59),0)))))</f>
      </c>
      <c r="S44" s="151" t="s">
        <v>20</v>
      </c>
      <c r="T44" s="153">
        <f>IF(DN44=0,"",DN44)</f>
      </c>
      <c r="U44" s="154"/>
      <c r="V44" s="155">
        <f>IF(DQ44=0,"",DQ44)</f>
      </c>
      <c r="W44" s="156"/>
      <c r="X44" s="157">
        <f>IF(DT44=0,"",DT44)</f>
      </c>
      <c r="Y44" s="158"/>
      <c r="Z44" s="159">
        <f>AN44</f>
      </c>
      <c r="AA44" s="161">
        <f>IF(DU44="エラー","実績エラー","")</f>
      </c>
      <c r="AB44" s="162"/>
      <c r="AC44" s="163"/>
      <c r="AD44" s="149">
        <f>IF(AND(DU45="エラー",J44&lt;&gt;""),"実績エラー","")</f>
      </c>
      <c r="AE44" s="149"/>
      <c r="AF44" s="149"/>
      <c r="AG44" s="16"/>
      <c r="AH44" s="112">
        <f>IF(AND(D44&gt;=0,F44&gt;=0,H44&gt;=0,J44&gt;=0,C44="",D44&lt;&gt;"",F44&lt;&gt;"",H44&lt;&gt;"",J44&lt;&gt;""),1,0)</f>
        <v>0</v>
      </c>
      <c r="AI44" s="112">
        <f>IF(OR(C44=1,C44=2),0,IF(C44="",0,1))</f>
        <v>0</v>
      </c>
      <c r="AJ44" s="150">
        <f>IF(T44="",0,T44)</f>
        <v>0</v>
      </c>
      <c r="AK44" s="134">
        <f>IF(V44="",0,V44)</f>
        <v>0</v>
      </c>
      <c r="AL44" s="134">
        <f>IF(X44="",0,X44)</f>
        <v>0</v>
      </c>
      <c r="AM44" s="134">
        <f>SUM(AJ44:AL45)</f>
        <v>0</v>
      </c>
      <c r="AN44" s="148">
        <f>IF(AM44=0,"",IF(AM44=0.5,1,""))</f>
      </c>
      <c r="AO44" s="112">
        <f>IF(C44=1,AJ44,"")</f>
      </c>
      <c r="AP44" s="112">
        <f>IF(C44=1,AK44,"")</f>
      </c>
      <c r="AQ44" s="112">
        <f>IF(C44=1,AL44,"")</f>
      </c>
      <c r="AR44" s="112">
        <f>SUM(AO44:AQ45)</f>
        <v>0</v>
      </c>
      <c r="AS44" s="112">
        <f>IF(AR44=0,"",AR44)</f>
      </c>
      <c r="AT44" s="112">
        <f>IF(C44=2,AJ44,"")</f>
      </c>
      <c r="AU44" s="112">
        <f>IF(C44=2,AK44,"")</f>
      </c>
      <c r="AV44" s="112">
        <f>IF(C44=2,AL44,"")</f>
      </c>
      <c r="AW44" s="112">
        <f>SUM(AT44:AV45)</f>
        <v>0</v>
      </c>
      <c r="AX44" s="112">
        <f>IF(AW44=0,"",AW44)</f>
      </c>
      <c r="AY44" s="112">
        <f>IF(C44=3,AJ44,"")</f>
      </c>
      <c r="AZ44" s="112">
        <f>IF(C44=3,AK44,"")</f>
      </c>
      <c r="BA44" s="112">
        <f>IF(C44=3,AL44,"")</f>
      </c>
      <c r="BB44" s="112">
        <f>SUM(AY44:BA45)</f>
        <v>0</v>
      </c>
      <c r="BC44" s="112">
        <f>IF(BB44=0,"",BB44)</f>
      </c>
      <c r="BD44" s="112">
        <f>IF(C44=4,AJ44,"")</f>
      </c>
      <c r="BE44" s="112">
        <f>IF(C44=4,AK44,"")</f>
      </c>
      <c r="BF44" s="112">
        <f>IF(C44=4,AL44,"")</f>
      </c>
      <c r="BG44" s="112">
        <f>SUM(BD44:BF45)</f>
        <v>0</v>
      </c>
      <c r="BH44" s="112">
        <f>IF(BG44=0,"",BG44)</f>
      </c>
      <c r="BJ44" s="17">
        <f>IF(L44="","",L44)</f>
      </c>
      <c r="BK44" s="17">
        <f>IF(N44="","",N44)</f>
      </c>
      <c r="BL44" s="18">
        <f>IF(P44="","",P44)</f>
      </c>
      <c r="BM44" s="18">
        <f>IF(R44="","",R44)</f>
      </c>
      <c r="BN44" s="133">
        <f>SUM(BJ45:BK45)</f>
        <v>0</v>
      </c>
      <c r="BO44" s="134">
        <f>SUM(BL45:BM45)</f>
        <v>0</v>
      </c>
      <c r="BP44" s="134">
        <f>BO44-BN44</f>
        <v>0</v>
      </c>
      <c r="BQ44" s="138">
        <f>IF(AND(BN44&gt;=0,BN44&lt;6),1,IF(AND(BN44&gt;=6,BN44&lt;8),2,IF(AND(BN44&gt;=8,BN44&lt;18),3,IF(AND(BN44&gt;=18,BN44&lt;22),4,IF(AND(BN44&gt;=22,BN44&lt;24),5,0)))))</f>
        <v>1</v>
      </c>
      <c r="BR44" s="139">
        <f>IF(BQ44=1,3,IF(BQ44=2,2,IF(BQ44=3,1,IF(BQ44=4,2,IF(BQ44=5,3,0)))))</f>
        <v>3</v>
      </c>
      <c r="BS44" s="147">
        <f>IF(BQ44=1,6,IF(BQ44=2,8,IF(BQ44=3,18,IF(BQ44=4,22,IF(BQ44=5,24,0)))))</f>
        <v>6</v>
      </c>
      <c r="BT44" s="143">
        <f>IF(BS44&gt;BO44,BP44,BS44-BN44)</f>
        <v>0</v>
      </c>
      <c r="BU44" s="144">
        <f>BP44-BT44</f>
        <v>0</v>
      </c>
      <c r="BV44" s="138">
        <f>IF(BU44&gt;0,BQ44+1,0)</f>
        <v>0</v>
      </c>
      <c r="BW44" s="139">
        <f>IF(BV44=1,3,IF(BV44=2,2,IF(BV44=3,1,IF(BV44=4,2,IF(BV44=5,3,0)))))</f>
        <v>0</v>
      </c>
      <c r="BX44" s="140">
        <f>IF(BV44=1,0,IF(BV44=2,6,IF(BV44=3,8,IF(BV44=4,18,IF(BV44=5,22,0)))))</f>
        <v>0</v>
      </c>
      <c r="BY44" s="134">
        <f>IF(BV44=1,6,IF(BV44=2,8,IF(BV44=3,18,IF(BV44=4,22,IF(BV44=5,24,0)))))</f>
        <v>0</v>
      </c>
      <c r="BZ44" s="146">
        <f>IF(BU44&gt;CA44,BU44-CA44,IF(BU44=CA44,CA44,BU44))</f>
        <v>0</v>
      </c>
      <c r="CA44" s="141">
        <f>IF(BU44&gt;=BY44-BX44,BU44-(BY44-BX44),BU44)</f>
        <v>0</v>
      </c>
      <c r="CB44" s="144">
        <f>BP44-(BT44+BZ44)</f>
        <v>0</v>
      </c>
      <c r="CC44" s="138">
        <f>IF(CB44&gt;0,BV44+1,0)</f>
        <v>0</v>
      </c>
      <c r="CD44" s="139">
        <f>IF(CC44=1,3,IF(CC44=2,2,IF(CC44=3,1,IF(CC44=4,2,IF(CC44=5,3,0)))))</f>
        <v>0</v>
      </c>
      <c r="CE44" s="140">
        <f>IF(CC44=1,0,IF(CC44=2,6,IF(CC44=3,8,IF(CC44=4,18,IF(CC44=5,22,0)))))</f>
        <v>0</v>
      </c>
      <c r="CF44" s="134">
        <f>IF(CC44=1,6,IF(CC44=2,8,IF(CC44=3,18,IF(CC44=4,22,IF(CC44=5,24,0)))))</f>
        <v>0</v>
      </c>
      <c r="CG44" s="134">
        <f>CE44+CB44</f>
        <v>0</v>
      </c>
      <c r="CH44" s="146">
        <f>IF(CG44&gt;CF44,CF44-CE44,CG44-CE44)</f>
        <v>0</v>
      </c>
      <c r="CI44" s="147">
        <f>CB44-CH44</f>
        <v>0</v>
      </c>
      <c r="CJ44" s="134">
        <f>IF(CI44&gt;=0,CF44,CI44)</f>
        <v>0</v>
      </c>
      <c r="CK44" s="145">
        <f>IF(CI44&gt;0,1,0)</f>
        <v>0</v>
      </c>
      <c r="CL44" s="138">
        <f>IF(CD44=0,0,CC44+1)</f>
        <v>0</v>
      </c>
      <c r="CM44" s="139">
        <f>IF(CL44=1,3,IF(CL44=2,2,IF(CL44=3,1,IF(CL44=4,2,IF(CL44=5,3,0)))))</f>
        <v>0</v>
      </c>
      <c r="CN44" s="140">
        <f>IF(CL44=1,0,IF(CL44=2,6,IF(CL44=3,8,IF(CL44=4,18,IF(CL44=5,22,0)))))</f>
        <v>0</v>
      </c>
      <c r="CO44" s="134">
        <f>IF(CL44=1,6,IF(CL44=2,8,IF(CL44=3,18,IF(CL44=4,22,IF(CL44=5,24,0)))))</f>
        <v>0</v>
      </c>
      <c r="CP44" s="136">
        <f>CI44+CN44</f>
        <v>0</v>
      </c>
      <c r="CQ44" s="143">
        <f>IF(CP44&gt;CO44,CO44-CN44,CP44-CN44)</f>
        <v>0</v>
      </c>
      <c r="CR44" s="144">
        <f>IF(CQ44&gt;0,CP44-(CN44+CQ44),0)</f>
        <v>0</v>
      </c>
      <c r="CS44" s="145">
        <f>IF(CQ44&gt;0,1,0)</f>
        <v>0</v>
      </c>
      <c r="CT44" s="138">
        <f>IF(CS44=1,CL44+1,0)</f>
        <v>0</v>
      </c>
      <c r="CU44" s="139">
        <f>IF(CT44=1,3,IF(CT44=2,2,IF(CT44=3,1,IF(CT44=4,2,IF(CT44=5,3,0)))))</f>
        <v>0</v>
      </c>
      <c r="CV44" s="140">
        <f>IF(CT44=1,0,IF(CT44=2,6,IF(CT44=3,8,IF(CT44=4,18,IF(CT44=5,22,0)))))</f>
        <v>0</v>
      </c>
      <c r="CW44" s="134">
        <f>IF(CT44=1,6,IF(CT44=2,8,IF(CT44=3,18,IF(CT44=4,22,IF(CT44=5,24,0)))))</f>
        <v>0</v>
      </c>
      <c r="CX44" s="142">
        <f>IF(CT44&gt;0,CR44,0)</f>
        <v>0</v>
      </c>
      <c r="CY44" s="137">
        <f>BQ44</f>
        <v>1</v>
      </c>
      <c r="CZ44" s="112">
        <f>BR44</f>
        <v>3</v>
      </c>
      <c r="DA44" s="136">
        <f>BT44</f>
        <v>0</v>
      </c>
      <c r="DB44" s="137">
        <f>BV44</f>
        <v>0</v>
      </c>
      <c r="DC44" s="112">
        <f>BW44</f>
        <v>0</v>
      </c>
      <c r="DD44" s="134">
        <f>BZ44</f>
        <v>0</v>
      </c>
      <c r="DE44" s="137">
        <f>CC44</f>
        <v>0</v>
      </c>
      <c r="DF44" s="112">
        <f>CD44</f>
        <v>0</v>
      </c>
      <c r="DG44" s="134">
        <f>CH44</f>
        <v>0</v>
      </c>
      <c r="DH44" s="137">
        <f>CL44</f>
        <v>0</v>
      </c>
      <c r="DI44" s="112">
        <f>CM44</f>
        <v>0</v>
      </c>
      <c r="DJ44" s="136">
        <f>CQ44</f>
        <v>0</v>
      </c>
      <c r="DK44" s="137">
        <f>CT44</f>
        <v>0</v>
      </c>
      <c r="DL44" s="112">
        <f>CU44</f>
        <v>0</v>
      </c>
      <c r="DM44" s="133">
        <f>CX44</f>
        <v>0</v>
      </c>
      <c r="DN44" s="131">
        <f>IF(CZ44=1,DA44,IF(DC44=1,DD44,IF(DF44=1,DG44,IF(DI44=1,DJ44,IF(DL44=1,DM44,0)))))</f>
        <v>0</v>
      </c>
      <c r="DO44" s="134">
        <f>IF(CY44=2,DA44,IF(DB44=2,DD44,IF(DE44=2,DG44,IF(DH44=2,DJ44,IF(DK44=2,DM44,0)))))</f>
        <v>0</v>
      </c>
      <c r="DP44" s="134">
        <f>IF(CY44=4,DA44,IF(DB44=4,DD44,IF(DE44=4,DG44,IF(DH44=4,DJ44,IF(DK44=4,DM44,0)))))</f>
        <v>0</v>
      </c>
      <c r="DQ44" s="135">
        <f>DO44+DP44</f>
        <v>0</v>
      </c>
      <c r="DR44" s="134">
        <f>IF(CY44=1,DA44,IF(DB44=1,DD44,IF(DE44=1,DG44,IF(DH44=1,DJ44,IF(DK44=1,DM44,0)))))</f>
        <v>0</v>
      </c>
      <c r="DS44" s="112">
        <f>IF(CY44=5,DA44,IF(DB44=5,DD44,IF(DE44=5,DG44,IF(DH44=5,DJ44,IF(DK44=5,DM44,0)))))</f>
        <v>0</v>
      </c>
      <c r="DT44" s="130">
        <f>DR44+DS44</f>
        <v>0</v>
      </c>
      <c r="DU44" s="50">
        <f>IF(((DX44*60+DY44)-(DV44*60+DW44))-((H44*60+J44)-(D44*60+F44))&gt;15,"エラー","")</f>
      </c>
      <c r="DV44" s="49" t="str">
        <f>IF(D44="","0",IF(F44&gt;=45,D44+1,D44))</f>
        <v>0</v>
      </c>
      <c r="DW44" s="49" t="str">
        <f>IF(F44="","0",IF(AND(F44&gt;=0,F44&lt;15),0,IF(AND(F44&gt;=15,F44&lt;30),30,IF(AND(F44&gt;=30,F44&lt;45),30,IF(AND(F44&gt;=45,F44&lt;=59),0)))))</f>
        <v>0</v>
      </c>
      <c r="DX44" s="49" t="str">
        <f>IF(H44="","0",IF(J44&gt;=45,H44+1,H44))</f>
        <v>0</v>
      </c>
      <c r="DY44" s="49" t="str">
        <f>IF(J44="","0",IF(AND(J44&gt;=0,J44&lt;15),0,IF(AND(J44&gt;=15,J44&lt;30),30,IF(AND(J44&gt;=30,J44&lt;45),30,IF(AND(J44&gt;=45,J44&lt;=59),0)))))</f>
        <v>0</v>
      </c>
    </row>
    <row r="45" spans="1:129" ht="9.75" customHeight="1" thickBot="1">
      <c r="A45" s="185"/>
      <c r="B45" s="187"/>
      <c r="C45" s="188"/>
      <c r="D45" s="178"/>
      <c r="E45" s="179"/>
      <c r="F45" s="181"/>
      <c r="G45" s="176"/>
      <c r="H45" s="178"/>
      <c r="I45" s="179"/>
      <c r="J45" s="181"/>
      <c r="K45" s="179"/>
      <c r="L45" s="183"/>
      <c r="M45" s="168"/>
      <c r="N45" s="170"/>
      <c r="O45" s="172"/>
      <c r="P45" s="174"/>
      <c r="Q45" s="168"/>
      <c r="R45" s="170"/>
      <c r="S45" s="152"/>
      <c r="T45" s="153"/>
      <c r="U45" s="154"/>
      <c r="V45" s="155"/>
      <c r="W45" s="156"/>
      <c r="X45" s="157"/>
      <c r="Y45" s="158"/>
      <c r="Z45" s="160"/>
      <c r="AA45" s="164"/>
      <c r="AB45" s="165"/>
      <c r="AC45" s="166"/>
      <c r="AD45" s="149"/>
      <c r="AE45" s="149"/>
      <c r="AF45" s="149"/>
      <c r="AG45" s="16"/>
      <c r="AH45" s="112"/>
      <c r="AI45" s="112"/>
      <c r="AJ45" s="150"/>
      <c r="AK45" s="134"/>
      <c r="AL45" s="134"/>
      <c r="AM45" s="134"/>
      <c r="AN45" s="148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J45" s="19">
        <f>BJ44</f>
      </c>
      <c r="BK45" s="20">
        <f>IF(BK44="","",BK44/60)</f>
      </c>
      <c r="BL45">
        <f>BL44</f>
      </c>
      <c r="BM45">
        <f>IF(BM44="","",BM44/60)</f>
      </c>
      <c r="BN45" s="133"/>
      <c r="BO45" s="134"/>
      <c r="BP45" s="134"/>
      <c r="BQ45" s="138"/>
      <c r="BR45" s="139"/>
      <c r="BS45" s="147"/>
      <c r="BT45" s="139"/>
      <c r="BU45" s="141"/>
      <c r="BV45" s="138"/>
      <c r="BW45" s="139"/>
      <c r="BX45" s="141"/>
      <c r="BY45" s="134"/>
      <c r="BZ45" s="146"/>
      <c r="CA45" s="141"/>
      <c r="CB45" s="144"/>
      <c r="CC45" s="138"/>
      <c r="CD45" s="139"/>
      <c r="CE45" s="141"/>
      <c r="CF45" s="134"/>
      <c r="CG45" s="134"/>
      <c r="CH45" s="146"/>
      <c r="CI45" s="147"/>
      <c r="CJ45" s="134"/>
      <c r="CK45" s="145"/>
      <c r="CL45" s="138"/>
      <c r="CM45" s="139"/>
      <c r="CN45" s="141"/>
      <c r="CO45" s="134"/>
      <c r="CP45" s="112"/>
      <c r="CQ45" s="139"/>
      <c r="CR45" s="144"/>
      <c r="CS45" s="145"/>
      <c r="CT45" s="138"/>
      <c r="CU45" s="139"/>
      <c r="CV45" s="141"/>
      <c r="CW45" s="134"/>
      <c r="CX45" s="142"/>
      <c r="CY45" s="137"/>
      <c r="CZ45" s="112"/>
      <c r="DA45" s="112"/>
      <c r="DB45" s="137"/>
      <c r="DC45" s="112"/>
      <c r="DD45" s="112"/>
      <c r="DE45" s="137"/>
      <c r="DF45" s="112"/>
      <c r="DG45" s="112"/>
      <c r="DH45" s="137"/>
      <c r="DI45" s="112"/>
      <c r="DJ45" s="112"/>
      <c r="DK45" s="137"/>
      <c r="DL45" s="112"/>
      <c r="DM45" s="112"/>
      <c r="DN45" s="131"/>
      <c r="DO45" s="134"/>
      <c r="DP45" s="134"/>
      <c r="DQ45" s="135"/>
      <c r="DR45" s="134"/>
      <c r="DS45" s="112"/>
      <c r="DT45" s="131"/>
      <c r="DU45" s="49">
        <f>IF(((DX44*60+DY44)-(DV44*60+DW44))-((H44*60+J44)-(D44*60+F44))&lt;-14,"エラー","")</f>
      </c>
      <c r="DV45" s="49" t="str">
        <f>IF(D44="","0",IF(F44&gt;=45,D44+1,D44))</f>
        <v>0</v>
      </c>
      <c r="DW45" s="49" t="str">
        <f>IF(F44="","0",IF(AND(F44&gt;=0,F44&lt;15),0,IF(AND(F44&gt;=15,F44&lt;30),30,IF(AND(F44&gt;=30,F44&lt;45),30,IF(AND(F44&gt;=45,F44&lt;=59),0)))))</f>
        <v>0</v>
      </c>
      <c r="DX45" s="49" t="str">
        <f>IF(H44="","0",IF(J44&gt;=45,H44+1,H44))</f>
        <v>0</v>
      </c>
      <c r="DY45" s="49" t="str">
        <f>IF(J44="","0",IF(AND(J44&gt;=0,J44&lt;15),0,IF(AND(J44&gt;=15,J44&lt;30),30,IF(AND(J44&gt;=30,J44&lt;45),30,IF(AND(J44&gt;=45,J44&lt;=59),0)))))</f>
        <v>0</v>
      </c>
    </row>
    <row r="46" spans="1:129" ht="9.75" customHeight="1" thickBot="1">
      <c r="A46" s="184"/>
      <c r="B46" s="186"/>
      <c r="C46" s="188"/>
      <c r="D46" s="177"/>
      <c r="E46" s="169" t="s">
        <v>19</v>
      </c>
      <c r="F46" s="180"/>
      <c r="G46" s="175" t="s">
        <v>20</v>
      </c>
      <c r="H46" s="177"/>
      <c r="I46" s="169" t="s">
        <v>19</v>
      </c>
      <c r="J46" s="180"/>
      <c r="K46" s="169" t="s">
        <v>20</v>
      </c>
      <c r="L46" s="182">
        <f>IF(D46="","",IF(F46&gt;=45,D46+1,D46))</f>
      </c>
      <c r="M46" s="167" t="s">
        <v>19</v>
      </c>
      <c r="N46" s="169">
        <f>IF(F46="","",IF(AND(F46&gt;=0,F46&lt;15),0,IF(AND(F46&gt;=15,F46&lt;30),30,IF(AND(F46&gt;=30,F46&lt;45),30,IF(AND(F46&gt;=45,F46&lt;=59),0)))))</f>
      </c>
      <c r="O46" s="171" t="s">
        <v>20</v>
      </c>
      <c r="P46" s="173">
        <f>IF(H46="","",IF(J46&gt;=45,H46+1,H46))</f>
      </c>
      <c r="Q46" s="167" t="s">
        <v>19</v>
      </c>
      <c r="R46" s="169">
        <f>IF(J46="","",IF(AND(J46&gt;=0,J46&lt;15),0,IF(AND(J46&gt;=15,J46&lt;30),30,IF(AND(J46&gt;=30,J46&lt;45),30,IF(AND(J46&gt;=45,J46&lt;=59),0)))))</f>
      </c>
      <c r="S46" s="151" t="s">
        <v>20</v>
      </c>
      <c r="T46" s="153">
        <f>IF(DN46=0,"",DN46)</f>
      </c>
      <c r="U46" s="154"/>
      <c r="V46" s="155">
        <f>IF(DQ46=0,"",DQ46)</f>
      </c>
      <c r="W46" s="156"/>
      <c r="X46" s="157">
        <f>IF(DT46=0,"",DT46)</f>
      </c>
      <c r="Y46" s="158"/>
      <c r="Z46" s="159">
        <f>AN46</f>
      </c>
      <c r="AA46" s="161">
        <f>IF(DU46="エラー","実績エラー","")</f>
      </c>
      <c r="AB46" s="162"/>
      <c r="AC46" s="163"/>
      <c r="AD46" s="149">
        <f>IF(AND(DU47="エラー",J46&lt;&gt;""),"実績エラー","")</f>
      </c>
      <c r="AE46" s="149"/>
      <c r="AF46" s="149"/>
      <c r="AG46" s="16"/>
      <c r="AH46" s="112">
        <f>IF(AND(D46&gt;=0,F46&gt;=0,H46&gt;=0,J46&gt;=0,C46="",D46&lt;&gt;"",F46&lt;&gt;"",H46&lt;&gt;"",J46&lt;&gt;""),1,0)</f>
        <v>0</v>
      </c>
      <c r="AI46" s="112">
        <f>IF(OR(C46=1,C46=2),0,IF(C46="",0,1))</f>
        <v>0</v>
      </c>
      <c r="AJ46" s="150">
        <f>IF(T46="",0,T46)</f>
        <v>0</v>
      </c>
      <c r="AK46" s="134">
        <f>IF(V46="",0,V46)</f>
        <v>0</v>
      </c>
      <c r="AL46" s="134">
        <f>IF(X46="",0,X46)</f>
        <v>0</v>
      </c>
      <c r="AM46" s="134">
        <f>SUM(AJ46:AL47)</f>
        <v>0</v>
      </c>
      <c r="AN46" s="148">
        <f>IF(AM46=0,"",IF(AM46=0.5,1,""))</f>
      </c>
      <c r="AO46" s="112">
        <f>IF(C46=1,AJ46,"")</f>
      </c>
      <c r="AP46" s="112">
        <f>IF(C46=1,AK46,"")</f>
      </c>
      <c r="AQ46" s="112">
        <f>IF(C46=1,AL46,"")</f>
      </c>
      <c r="AR46" s="112">
        <f>SUM(AO46:AQ47)</f>
        <v>0</v>
      </c>
      <c r="AS46" s="112">
        <f>IF(AR46=0,"",AR46)</f>
      </c>
      <c r="AT46" s="112">
        <f>IF(C46=2,AJ46,"")</f>
      </c>
      <c r="AU46" s="112">
        <f>IF(C46=2,AK46,"")</f>
      </c>
      <c r="AV46" s="112">
        <f>IF(C46=2,AL46,"")</f>
      </c>
      <c r="AW46" s="112">
        <f>SUM(AT46:AV47)</f>
        <v>0</v>
      </c>
      <c r="AX46" s="112">
        <f>IF(AW46=0,"",AW46)</f>
      </c>
      <c r="AY46" s="112">
        <f>IF(C46=3,AJ46,"")</f>
      </c>
      <c r="AZ46" s="112">
        <f>IF(C46=3,AK46,"")</f>
      </c>
      <c r="BA46" s="112">
        <f>IF(C46=3,AL46,"")</f>
      </c>
      <c r="BB46" s="112">
        <f>SUM(AY46:BA47)</f>
        <v>0</v>
      </c>
      <c r="BC46" s="112">
        <f>IF(BB46=0,"",BB46)</f>
      </c>
      <c r="BD46" s="112">
        <f>IF(C46=4,AJ46,"")</f>
      </c>
      <c r="BE46" s="112">
        <f>IF(C46=4,AK46,"")</f>
      </c>
      <c r="BF46" s="112">
        <f>IF(C46=4,AL46,"")</f>
      </c>
      <c r="BG46" s="112">
        <f>SUM(BD46:BF47)</f>
        <v>0</v>
      </c>
      <c r="BH46" s="112">
        <f>IF(BG46=0,"",BG46)</f>
      </c>
      <c r="BJ46" s="17">
        <f>IF(L46="","",L46)</f>
      </c>
      <c r="BK46" s="17">
        <f>IF(N46="","",N46)</f>
      </c>
      <c r="BL46" s="18">
        <f>IF(P46="","",P46)</f>
      </c>
      <c r="BM46" s="18">
        <f>IF(R46="","",R46)</f>
      </c>
      <c r="BN46" s="133">
        <f>SUM(BJ47:BK47)</f>
        <v>0</v>
      </c>
      <c r="BO46" s="134">
        <f>SUM(BL47:BM47)</f>
        <v>0</v>
      </c>
      <c r="BP46" s="134">
        <f>BO46-BN46</f>
        <v>0</v>
      </c>
      <c r="BQ46" s="138">
        <f>IF(AND(BN46&gt;=0,BN46&lt;6),1,IF(AND(BN46&gt;=6,BN46&lt;8),2,IF(AND(BN46&gt;=8,BN46&lt;18),3,IF(AND(BN46&gt;=18,BN46&lt;22),4,IF(AND(BN46&gt;=22,BN46&lt;24),5,0)))))</f>
        <v>1</v>
      </c>
      <c r="BR46" s="139">
        <f>IF(BQ46=1,3,IF(BQ46=2,2,IF(BQ46=3,1,IF(BQ46=4,2,IF(BQ46=5,3,0)))))</f>
        <v>3</v>
      </c>
      <c r="BS46" s="147">
        <f>IF(BQ46=1,6,IF(BQ46=2,8,IF(BQ46=3,18,IF(BQ46=4,22,IF(BQ46=5,24,0)))))</f>
        <v>6</v>
      </c>
      <c r="BT46" s="143">
        <f>IF(BS46&gt;BO46,BP46,BS46-BN46)</f>
        <v>0</v>
      </c>
      <c r="BU46" s="144">
        <f>BP46-BT46</f>
        <v>0</v>
      </c>
      <c r="BV46" s="138">
        <f>IF(BU46&gt;0,BQ46+1,0)</f>
        <v>0</v>
      </c>
      <c r="BW46" s="139">
        <f>IF(BV46=1,3,IF(BV46=2,2,IF(BV46=3,1,IF(BV46=4,2,IF(BV46=5,3,0)))))</f>
        <v>0</v>
      </c>
      <c r="BX46" s="140">
        <f>IF(BV46=1,0,IF(BV46=2,6,IF(BV46=3,8,IF(BV46=4,18,IF(BV46=5,22,0)))))</f>
        <v>0</v>
      </c>
      <c r="BY46" s="134">
        <f>IF(BV46=1,6,IF(BV46=2,8,IF(BV46=3,18,IF(BV46=4,22,IF(BV46=5,24,0)))))</f>
        <v>0</v>
      </c>
      <c r="BZ46" s="146">
        <f>IF(BU46&gt;CA46,BU46-CA46,IF(BU46=CA46,CA46,BU46))</f>
        <v>0</v>
      </c>
      <c r="CA46" s="141">
        <f>IF(BU46&gt;=BY46-BX46,BU46-(BY46-BX46),BU46)</f>
        <v>0</v>
      </c>
      <c r="CB46" s="144">
        <f>BP46-(BT46+BZ46)</f>
        <v>0</v>
      </c>
      <c r="CC46" s="138">
        <f>IF(CB46&gt;0,BV46+1,0)</f>
        <v>0</v>
      </c>
      <c r="CD46" s="139">
        <f>IF(CC46=1,3,IF(CC46=2,2,IF(CC46=3,1,IF(CC46=4,2,IF(CC46=5,3,0)))))</f>
        <v>0</v>
      </c>
      <c r="CE46" s="140">
        <f>IF(CC46=1,0,IF(CC46=2,6,IF(CC46=3,8,IF(CC46=4,18,IF(CC46=5,22,0)))))</f>
        <v>0</v>
      </c>
      <c r="CF46" s="134">
        <f>IF(CC46=1,6,IF(CC46=2,8,IF(CC46=3,18,IF(CC46=4,22,IF(CC46=5,24,0)))))</f>
        <v>0</v>
      </c>
      <c r="CG46" s="134">
        <f>CE46+CB46</f>
        <v>0</v>
      </c>
      <c r="CH46" s="146">
        <f>IF(CG46&gt;CF46,CF46-CE46,CG46-CE46)</f>
        <v>0</v>
      </c>
      <c r="CI46" s="147">
        <f>CB46-CH46</f>
        <v>0</v>
      </c>
      <c r="CJ46" s="134">
        <f>IF(CI46&gt;=0,CF46,CI46)</f>
        <v>0</v>
      </c>
      <c r="CK46" s="145">
        <f>IF(CI46&gt;0,1,0)</f>
        <v>0</v>
      </c>
      <c r="CL46" s="138">
        <f>IF(CD46=0,0,CC46+1)</f>
        <v>0</v>
      </c>
      <c r="CM46" s="139">
        <f>IF(CL46=1,3,IF(CL46=2,2,IF(CL46=3,1,IF(CL46=4,2,IF(CL46=5,3,0)))))</f>
        <v>0</v>
      </c>
      <c r="CN46" s="140">
        <f>IF(CL46=1,0,IF(CL46=2,6,IF(CL46=3,8,IF(CL46=4,18,IF(CL46=5,22,0)))))</f>
        <v>0</v>
      </c>
      <c r="CO46" s="134">
        <f>IF(CL46=1,6,IF(CL46=2,8,IF(CL46=3,18,IF(CL46=4,22,IF(CL46=5,24,0)))))</f>
        <v>0</v>
      </c>
      <c r="CP46" s="136">
        <f>CI46+CN46</f>
        <v>0</v>
      </c>
      <c r="CQ46" s="143">
        <f>IF(CP46&gt;CO46,CO46-CN46,CP46-CN46)</f>
        <v>0</v>
      </c>
      <c r="CR46" s="144">
        <f>IF(CQ46&gt;0,CP46-(CN46+CQ46),0)</f>
        <v>0</v>
      </c>
      <c r="CS46" s="145">
        <f>IF(CQ46&gt;0,1,0)</f>
        <v>0</v>
      </c>
      <c r="CT46" s="138">
        <f>IF(CS46=1,CL46+1,0)</f>
        <v>0</v>
      </c>
      <c r="CU46" s="139">
        <f>IF(CT46=1,3,IF(CT46=2,2,IF(CT46=3,1,IF(CT46=4,2,IF(CT46=5,3,0)))))</f>
        <v>0</v>
      </c>
      <c r="CV46" s="140">
        <f>IF(CT46=1,0,IF(CT46=2,6,IF(CT46=3,8,IF(CT46=4,18,IF(CT46=5,22,0)))))</f>
        <v>0</v>
      </c>
      <c r="CW46" s="134">
        <f>IF(CT46=1,6,IF(CT46=2,8,IF(CT46=3,18,IF(CT46=4,22,IF(CT46=5,24,0)))))</f>
        <v>0</v>
      </c>
      <c r="CX46" s="142">
        <f>IF(CT46&gt;0,CR46,0)</f>
        <v>0</v>
      </c>
      <c r="CY46" s="137">
        <f>BQ46</f>
        <v>1</v>
      </c>
      <c r="CZ46" s="112">
        <f>BR46</f>
        <v>3</v>
      </c>
      <c r="DA46" s="136">
        <f>BT46</f>
        <v>0</v>
      </c>
      <c r="DB46" s="137">
        <f>BV46</f>
        <v>0</v>
      </c>
      <c r="DC46" s="112">
        <f>BW46</f>
        <v>0</v>
      </c>
      <c r="DD46" s="134">
        <f>BZ46</f>
        <v>0</v>
      </c>
      <c r="DE46" s="137">
        <f>CC46</f>
        <v>0</v>
      </c>
      <c r="DF46" s="112">
        <f>CD46</f>
        <v>0</v>
      </c>
      <c r="DG46" s="134">
        <f>CH46</f>
        <v>0</v>
      </c>
      <c r="DH46" s="137">
        <f>CL46</f>
        <v>0</v>
      </c>
      <c r="DI46" s="112">
        <f>CM46</f>
        <v>0</v>
      </c>
      <c r="DJ46" s="136">
        <f>CQ46</f>
        <v>0</v>
      </c>
      <c r="DK46" s="137">
        <f>CT46</f>
        <v>0</v>
      </c>
      <c r="DL46" s="112">
        <f>CU46</f>
        <v>0</v>
      </c>
      <c r="DM46" s="133">
        <f>CX46</f>
        <v>0</v>
      </c>
      <c r="DN46" s="131">
        <f>IF(CZ46=1,DA46,IF(DC46=1,DD46,IF(DF46=1,DG46,IF(DI46=1,DJ46,IF(DL46=1,DM46,0)))))</f>
        <v>0</v>
      </c>
      <c r="DO46" s="134">
        <f>IF(CY46=2,DA46,IF(DB46=2,DD46,IF(DE46=2,DG46,IF(DH46=2,DJ46,IF(DK46=2,DM46,0)))))</f>
        <v>0</v>
      </c>
      <c r="DP46" s="134">
        <f>IF(CY46=4,DA46,IF(DB46=4,DD46,IF(DE46=4,DG46,IF(DH46=4,DJ46,IF(DK46=4,DM46,0)))))</f>
        <v>0</v>
      </c>
      <c r="DQ46" s="135">
        <f>DO46+DP46</f>
        <v>0</v>
      </c>
      <c r="DR46" s="134">
        <f>IF(CY46=1,DA46,IF(DB46=1,DD46,IF(DE46=1,DG46,IF(DH46=1,DJ46,IF(DK46=1,DM46,0)))))</f>
        <v>0</v>
      </c>
      <c r="DS46" s="112">
        <f>IF(CY46=5,DA46,IF(DB46=5,DD46,IF(DE46=5,DG46,IF(DH46=5,DJ46,IF(DK46=5,DM46,0)))))</f>
        <v>0</v>
      </c>
      <c r="DT46" s="130">
        <f>DR46+DS46</f>
        <v>0</v>
      </c>
      <c r="DU46" s="50">
        <f>IF(((DX46*60+DY46)-(DV46*60+DW46))-((H46*60+J46)-(D46*60+F46))&gt;15,"エラー","")</f>
      </c>
      <c r="DV46" s="49" t="str">
        <f>IF(D46="","0",IF(F46&gt;=45,D46+1,D46))</f>
        <v>0</v>
      </c>
      <c r="DW46" s="49" t="str">
        <f>IF(F46="","0",IF(AND(F46&gt;=0,F46&lt;15),0,IF(AND(F46&gt;=15,F46&lt;30),30,IF(AND(F46&gt;=30,F46&lt;45),30,IF(AND(F46&gt;=45,F46&lt;=59),0)))))</f>
        <v>0</v>
      </c>
      <c r="DX46" s="49" t="str">
        <f>IF(H46="","0",IF(J46&gt;=45,H46+1,H46))</f>
        <v>0</v>
      </c>
      <c r="DY46" s="49" t="str">
        <f>IF(J46="","0",IF(AND(J46&gt;=0,J46&lt;15),0,IF(AND(J46&gt;=15,J46&lt;30),30,IF(AND(J46&gt;=30,J46&lt;45),30,IF(AND(J46&gt;=45,J46&lt;=59),0)))))</f>
        <v>0</v>
      </c>
    </row>
    <row r="47" spans="1:129" ht="9.75" customHeight="1" thickBot="1">
      <c r="A47" s="185"/>
      <c r="B47" s="187"/>
      <c r="C47" s="188"/>
      <c r="D47" s="178"/>
      <c r="E47" s="179"/>
      <c r="F47" s="181"/>
      <c r="G47" s="176"/>
      <c r="H47" s="178"/>
      <c r="I47" s="179"/>
      <c r="J47" s="181"/>
      <c r="K47" s="179"/>
      <c r="L47" s="183"/>
      <c r="M47" s="168"/>
      <c r="N47" s="170"/>
      <c r="O47" s="172"/>
      <c r="P47" s="174"/>
      <c r="Q47" s="168"/>
      <c r="R47" s="170"/>
      <c r="S47" s="152"/>
      <c r="T47" s="153"/>
      <c r="U47" s="154"/>
      <c r="V47" s="155"/>
      <c r="W47" s="156"/>
      <c r="X47" s="157"/>
      <c r="Y47" s="158"/>
      <c r="Z47" s="160"/>
      <c r="AA47" s="164"/>
      <c r="AB47" s="165"/>
      <c r="AC47" s="166"/>
      <c r="AD47" s="149"/>
      <c r="AE47" s="149"/>
      <c r="AF47" s="149"/>
      <c r="AG47" s="16"/>
      <c r="AH47" s="112"/>
      <c r="AI47" s="112"/>
      <c r="AJ47" s="150"/>
      <c r="AK47" s="134"/>
      <c r="AL47" s="134"/>
      <c r="AM47" s="134"/>
      <c r="AN47" s="148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J47" s="19">
        <f>BJ46</f>
      </c>
      <c r="BK47" s="20">
        <f>IF(BK46="","",BK46/60)</f>
      </c>
      <c r="BL47">
        <f>BL46</f>
      </c>
      <c r="BM47">
        <f>IF(BM46="","",BM46/60)</f>
      </c>
      <c r="BN47" s="133"/>
      <c r="BO47" s="134"/>
      <c r="BP47" s="134"/>
      <c r="BQ47" s="138"/>
      <c r="BR47" s="139"/>
      <c r="BS47" s="147"/>
      <c r="BT47" s="139"/>
      <c r="BU47" s="141"/>
      <c r="BV47" s="138"/>
      <c r="BW47" s="139"/>
      <c r="BX47" s="141"/>
      <c r="BY47" s="134"/>
      <c r="BZ47" s="146"/>
      <c r="CA47" s="141"/>
      <c r="CB47" s="144"/>
      <c r="CC47" s="138"/>
      <c r="CD47" s="139"/>
      <c r="CE47" s="141"/>
      <c r="CF47" s="134"/>
      <c r="CG47" s="134"/>
      <c r="CH47" s="146"/>
      <c r="CI47" s="147"/>
      <c r="CJ47" s="134"/>
      <c r="CK47" s="145"/>
      <c r="CL47" s="138"/>
      <c r="CM47" s="139"/>
      <c r="CN47" s="141"/>
      <c r="CO47" s="134"/>
      <c r="CP47" s="112"/>
      <c r="CQ47" s="139"/>
      <c r="CR47" s="144"/>
      <c r="CS47" s="145"/>
      <c r="CT47" s="138"/>
      <c r="CU47" s="139"/>
      <c r="CV47" s="141"/>
      <c r="CW47" s="134"/>
      <c r="CX47" s="142"/>
      <c r="CY47" s="137"/>
      <c r="CZ47" s="112"/>
      <c r="DA47" s="112"/>
      <c r="DB47" s="137"/>
      <c r="DC47" s="112"/>
      <c r="DD47" s="112"/>
      <c r="DE47" s="137"/>
      <c r="DF47" s="112"/>
      <c r="DG47" s="112"/>
      <c r="DH47" s="137"/>
      <c r="DI47" s="112"/>
      <c r="DJ47" s="112"/>
      <c r="DK47" s="137"/>
      <c r="DL47" s="112"/>
      <c r="DM47" s="112"/>
      <c r="DN47" s="131"/>
      <c r="DO47" s="134"/>
      <c r="DP47" s="134"/>
      <c r="DQ47" s="135"/>
      <c r="DR47" s="134"/>
      <c r="DS47" s="112"/>
      <c r="DT47" s="131"/>
      <c r="DU47" s="49">
        <f>IF(((DX46*60+DY46)-(DV46*60+DW46))-((H46*60+J46)-(D46*60+F46))&lt;-14,"エラー","")</f>
      </c>
      <c r="DV47" s="49" t="str">
        <f>IF(D46="","0",IF(F46&gt;=45,D46+1,D46))</f>
        <v>0</v>
      </c>
      <c r="DW47" s="49" t="str">
        <f>IF(F46="","0",IF(AND(F46&gt;=0,F46&lt;15),0,IF(AND(F46&gt;=15,F46&lt;30),30,IF(AND(F46&gt;=30,F46&lt;45),30,IF(AND(F46&gt;=45,F46&lt;=59),0)))))</f>
        <v>0</v>
      </c>
      <c r="DX47" s="49" t="str">
        <f>IF(H46="","0",IF(J46&gt;=45,H46+1,H46))</f>
        <v>0</v>
      </c>
      <c r="DY47" s="49" t="str">
        <f>IF(J46="","0",IF(AND(J46&gt;=0,J46&lt;15),0,IF(AND(J46&gt;=15,J46&lt;30),30,IF(AND(J46&gt;=30,J46&lt;45),30,IF(AND(J46&gt;=45,J46&lt;=59),0)))))</f>
        <v>0</v>
      </c>
    </row>
    <row r="48" spans="1:129" ht="9.75" customHeight="1" thickBot="1">
      <c r="A48" s="184"/>
      <c r="B48" s="186"/>
      <c r="C48" s="188"/>
      <c r="D48" s="177"/>
      <c r="E48" s="169" t="s">
        <v>19</v>
      </c>
      <c r="F48" s="180"/>
      <c r="G48" s="175" t="s">
        <v>20</v>
      </c>
      <c r="H48" s="177"/>
      <c r="I48" s="169" t="s">
        <v>19</v>
      </c>
      <c r="J48" s="180"/>
      <c r="K48" s="169" t="s">
        <v>20</v>
      </c>
      <c r="L48" s="182">
        <f>IF(D48="","",IF(F48&gt;=45,D48+1,D48))</f>
      </c>
      <c r="M48" s="167" t="s">
        <v>19</v>
      </c>
      <c r="N48" s="169">
        <f>IF(F48="","",IF(AND(F48&gt;=0,F48&lt;15),0,IF(AND(F48&gt;=15,F48&lt;30),30,IF(AND(F48&gt;=30,F48&lt;45),30,IF(AND(F48&gt;=45,F48&lt;=59),0)))))</f>
      </c>
      <c r="O48" s="171" t="s">
        <v>20</v>
      </c>
      <c r="P48" s="173">
        <f>IF(H48="","",IF(J48&gt;=45,H48+1,H48))</f>
      </c>
      <c r="Q48" s="167" t="s">
        <v>19</v>
      </c>
      <c r="R48" s="169">
        <f>IF(J48="","",IF(AND(J48&gt;=0,J48&lt;15),0,IF(AND(J48&gt;=15,J48&lt;30),30,IF(AND(J48&gt;=30,J48&lt;45),30,IF(AND(J48&gt;=45,J48&lt;=59),0)))))</f>
      </c>
      <c r="S48" s="151" t="s">
        <v>20</v>
      </c>
      <c r="T48" s="153">
        <f>IF(DN48=0,"",DN48)</f>
      </c>
      <c r="U48" s="154"/>
      <c r="V48" s="155">
        <f>IF(DQ48=0,"",DQ48)</f>
      </c>
      <c r="W48" s="156"/>
      <c r="X48" s="157">
        <f>IF(DT48=0,"",DT48)</f>
      </c>
      <c r="Y48" s="158"/>
      <c r="Z48" s="159">
        <f>AN48</f>
      </c>
      <c r="AA48" s="161">
        <f>IF(DU48="エラー","実績エラー","")</f>
      </c>
      <c r="AB48" s="162"/>
      <c r="AC48" s="163"/>
      <c r="AD48" s="149">
        <f>IF(AND(DU49="エラー",J48&lt;&gt;""),"実績エラー","")</f>
      </c>
      <c r="AE48" s="149"/>
      <c r="AF48" s="149"/>
      <c r="AG48" s="16"/>
      <c r="AH48" s="112">
        <f>IF(AND(D48&gt;=0,F48&gt;=0,H48&gt;=0,J48&gt;=0,C48="",D48&lt;&gt;"",F48&lt;&gt;"",H48&lt;&gt;"",J48&lt;&gt;""),1,0)</f>
        <v>0</v>
      </c>
      <c r="AI48" s="112">
        <f>IF(OR(C48=1,C48=2),0,IF(C48="",0,1))</f>
        <v>0</v>
      </c>
      <c r="AJ48" s="150">
        <f>IF(T48="",0,T48)</f>
        <v>0</v>
      </c>
      <c r="AK48" s="134">
        <f>IF(V48="",0,V48)</f>
        <v>0</v>
      </c>
      <c r="AL48" s="134">
        <f>IF(X48="",0,X48)</f>
        <v>0</v>
      </c>
      <c r="AM48" s="134">
        <f>SUM(AJ48:AL49)</f>
        <v>0</v>
      </c>
      <c r="AN48" s="148">
        <f>IF(AM48=0,"",IF(AM48=0.5,1,""))</f>
      </c>
      <c r="AO48" s="112">
        <f>IF(C48=1,AJ48,"")</f>
      </c>
      <c r="AP48" s="112">
        <f>IF(C48=1,AK48,"")</f>
      </c>
      <c r="AQ48" s="112">
        <f>IF(C48=1,AL48,"")</f>
      </c>
      <c r="AR48" s="112">
        <f>SUM(AO48:AQ49)</f>
        <v>0</v>
      </c>
      <c r="AS48" s="112">
        <f>IF(AR48=0,"",AR48)</f>
      </c>
      <c r="AT48" s="112">
        <f>IF(C48=2,AJ48,"")</f>
      </c>
      <c r="AU48" s="112">
        <f>IF(C48=2,AK48,"")</f>
      </c>
      <c r="AV48" s="112">
        <f>IF(C48=2,AL48,"")</f>
      </c>
      <c r="AW48" s="112">
        <f>SUM(AT48:AV49)</f>
        <v>0</v>
      </c>
      <c r="AX48" s="112">
        <f>IF(AW48=0,"",AW48)</f>
      </c>
      <c r="AY48" s="112">
        <f>IF(C48=3,AJ48,"")</f>
      </c>
      <c r="AZ48" s="112">
        <f>IF(C48=3,AK48,"")</f>
      </c>
      <c r="BA48" s="112">
        <f>IF(C48=3,AL48,"")</f>
      </c>
      <c r="BB48" s="112">
        <f>SUM(AY48:BA49)</f>
        <v>0</v>
      </c>
      <c r="BC48" s="112">
        <f>IF(BB48=0,"",BB48)</f>
      </c>
      <c r="BD48" s="112">
        <f>IF(C48=4,AJ48,"")</f>
      </c>
      <c r="BE48" s="112">
        <f>IF(C48=4,AK48,"")</f>
      </c>
      <c r="BF48" s="112">
        <f>IF(C48=4,AL48,"")</f>
      </c>
      <c r="BG48" s="112">
        <f>SUM(BD48:BF49)</f>
        <v>0</v>
      </c>
      <c r="BH48" s="112">
        <f>IF(BG48=0,"",BG48)</f>
      </c>
      <c r="BJ48" s="17">
        <f>IF(L48="","",L48)</f>
      </c>
      <c r="BK48" s="17">
        <f>IF(N48="","",N48)</f>
      </c>
      <c r="BL48" s="18">
        <f>IF(P48="","",P48)</f>
      </c>
      <c r="BM48" s="18">
        <f>IF(R48="","",R48)</f>
      </c>
      <c r="BN48" s="133">
        <f>SUM(BJ49:BK49)</f>
        <v>0</v>
      </c>
      <c r="BO48" s="134">
        <f>SUM(BL49:BM49)</f>
        <v>0</v>
      </c>
      <c r="BP48" s="134">
        <f>BO48-BN48</f>
        <v>0</v>
      </c>
      <c r="BQ48" s="138">
        <f>IF(AND(BN48&gt;=0,BN48&lt;6),1,IF(AND(BN48&gt;=6,BN48&lt;8),2,IF(AND(BN48&gt;=8,BN48&lt;18),3,IF(AND(BN48&gt;=18,BN48&lt;22),4,IF(AND(BN48&gt;=22,BN48&lt;24),5,0)))))</f>
        <v>1</v>
      </c>
      <c r="BR48" s="139">
        <f>IF(BQ48=1,3,IF(BQ48=2,2,IF(BQ48=3,1,IF(BQ48=4,2,IF(BQ48=5,3,0)))))</f>
        <v>3</v>
      </c>
      <c r="BS48" s="147">
        <f>IF(BQ48=1,6,IF(BQ48=2,8,IF(BQ48=3,18,IF(BQ48=4,22,IF(BQ48=5,24,0)))))</f>
        <v>6</v>
      </c>
      <c r="BT48" s="143">
        <f>IF(BS48&gt;BO48,BP48,BS48-BN48)</f>
        <v>0</v>
      </c>
      <c r="BU48" s="144">
        <f>BP48-BT48</f>
        <v>0</v>
      </c>
      <c r="BV48" s="138">
        <f>IF(BU48&gt;0,BQ48+1,0)</f>
        <v>0</v>
      </c>
      <c r="BW48" s="139">
        <f>IF(BV48=1,3,IF(BV48=2,2,IF(BV48=3,1,IF(BV48=4,2,IF(BV48=5,3,0)))))</f>
        <v>0</v>
      </c>
      <c r="BX48" s="140">
        <f>IF(BV48=1,0,IF(BV48=2,6,IF(BV48=3,8,IF(BV48=4,18,IF(BV48=5,22,0)))))</f>
        <v>0</v>
      </c>
      <c r="BY48" s="134">
        <f>IF(BV48=1,6,IF(BV48=2,8,IF(BV48=3,18,IF(BV48=4,22,IF(BV48=5,24,0)))))</f>
        <v>0</v>
      </c>
      <c r="BZ48" s="146">
        <f>IF(BU48&gt;CA48,BU48-CA48,IF(BU48=CA48,CA48,BU48))</f>
        <v>0</v>
      </c>
      <c r="CA48" s="141">
        <f>IF(BU48&gt;=BY48-BX48,BU48-(BY48-BX48),BU48)</f>
        <v>0</v>
      </c>
      <c r="CB48" s="144">
        <f>BP48-(BT48+BZ48)</f>
        <v>0</v>
      </c>
      <c r="CC48" s="138">
        <f>IF(CB48&gt;0,BV48+1,0)</f>
        <v>0</v>
      </c>
      <c r="CD48" s="139">
        <f>IF(CC48=1,3,IF(CC48=2,2,IF(CC48=3,1,IF(CC48=4,2,IF(CC48=5,3,0)))))</f>
        <v>0</v>
      </c>
      <c r="CE48" s="140">
        <f>IF(CC48=1,0,IF(CC48=2,6,IF(CC48=3,8,IF(CC48=4,18,IF(CC48=5,22,0)))))</f>
        <v>0</v>
      </c>
      <c r="CF48" s="134">
        <f>IF(CC48=1,6,IF(CC48=2,8,IF(CC48=3,18,IF(CC48=4,22,IF(CC48=5,24,0)))))</f>
        <v>0</v>
      </c>
      <c r="CG48" s="134">
        <f>CE48+CB48</f>
        <v>0</v>
      </c>
      <c r="CH48" s="146">
        <f>IF(CG48&gt;CF48,CF48-CE48,CG48-CE48)</f>
        <v>0</v>
      </c>
      <c r="CI48" s="147">
        <f>CB48-CH48</f>
        <v>0</v>
      </c>
      <c r="CJ48" s="134">
        <f>IF(CI48&gt;=0,CF48,CI48)</f>
        <v>0</v>
      </c>
      <c r="CK48" s="145">
        <f>IF(CI48&gt;0,1,0)</f>
        <v>0</v>
      </c>
      <c r="CL48" s="138">
        <f>IF(CD48=0,0,CC48+1)</f>
        <v>0</v>
      </c>
      <c r="CM48" s="139">
        <f>IF(CL48=1,3,IF(CL48=2,2,IF(CL48=3,1,IF(CL48=4,2,IF(CL48=5,3,0)))))</f>
        <v>0</v>
      </c>
      <c r="CN48" s="140">
        <f>IF(CL48=1,0,IF(CL48=2,6,IF(CL48=3,8,IF(CL48=4,18,IF(CL48=5,22,0)))))</f>
        <v>0</v>
      </c>
      <c r="CO48" s="134">
        <f>IF(CL48=1,6,IF(CL48=2,8,IF(CL48=3,18,IF(CL48=4,22,IF(CL48=5,24,0)))))</f>
        <v>0</v>
      </c>
      <c r="CP48" s="136">
        <f>CI48+CN48</f>
        <v>0</v>
      </c>
      <c r="CQ48" s="143">
        <f>IF(CP48&gt;CO48,CO48-CN48,CP48-CN48)</f>
        <v>0</v>
      </c>
      <c r="CR48" s="144">
        <f>IF(CQ48&gt;0,CP48-(CN48+CQ48),0)</f>
        <v>0</v>
      </c>
      <c r="CS48" s="145">
        <f>IF(CQ48&gt;0,1,0)</f>
        <v>0</v>
      </c>
      <c r="CT48" s="138">
        <f>IF(CS48=1,CL48+1,0)</f>
        <v>0</v>
      </c>
      <c r="CU48" s="139">
        <f>IF(CT48=1,3,IF(CT48=2,2,IF(CT48=3,1,IF(CT48=4,2,IF(CT48=5,3,0)))))</f>
        <v>0</v>
      </c>
      <c r="CV48" s="140">
        <f>IF(CT48=1,0,IF(CT48=2,6,IF(CT48=3,8,IF(CT48=4,18,IF(CT48=5,22,0)))))</f>
        <v>0</v>
      </c>
      <c r="CW48" s="134">
        <f>IF(CT48=1,6,IF(CT48=2,8,IF(CT48=3,18,IF(CT48=4,22,IF(CT48=5,24,0)))))</f>
        <v>0</v>
      </c>
      <c r="CX48" s="142">
        <f>IF(CT48&gt;0,CR48,0)</f>
        <v>0</v>
      </c>
      <c r="CY48" s="137">
        <f>BQ48</f>
        <v>1</v>
      </c>
      <c r="CZ48" s="112">
        <f>BR48</f>
        <v>3</v>
      </c>
      <c r="DA48" s="136">
        <f>BT48</f>
        <v>0</v>
      </c>
      <c r="DB48" s="137">
        <f>BV48</f>
        <v>0</v>
      </c>
      <c r="DC48" s="112">
        <f>BW48</f>
        <v>0</v>
      </c>
      <c r="DD48" s="134">
        <f>BZ48</f>
        <v>0</v>
      </c>
      <c r="DE48" s="137">
        <f>CC48</f>
        <v>0</v>
      </c>
      <c r="DF48" s="112">
        <f>CD48</f>
        <v>0</v>
      </c>
      <c r="DG48" s="134">
        <f>CH48</f>
        <v>0</v>
      </c>
      <c r="DH48" s="137">
        <f>CL48</f>
        <v>0</v>
      </c>
      <c r="DI48" s="112">
        <f>CM48</f>
        <v>0</v>
      </c>
      <c r="DJ48" s="136">
        <f>CQ48</f>
        <v>0</v>
      </c>
      <c r="DK48" s="137">
        <f>CT48</f>
        <v>0</v>
      </c>
      <c r="DL48" s="112">
        <f>CU48</f>
        <v>0</v>
      </c>
      <c r="DM48" s="133">
        <f>CX48</f>
        <v>0</v>
      </c>
      <c r="DN48" s="131">
        <f>IF(CZ48=1,DA48,IF(DC48=1,DD48,IF(DF48=1,DG48,IF(DI48=1,DJ48,IF(DL48=1,DM48,0)))))</f>
        <v>0</v>
      </c>
      <c r="DO48" s="134">
        <f>IF(CY48=2,DA48,IF(DB48=2,DD48,IF(DE48=2,DG48,IF(DH48=2,DJ48,IF(DK48=2,DM48,0)))))</f>
        <v>0</v>
      </c>
      <c r="DP48" s="134">
        <f>IF(CY48=4,DA48,IF(DB48=4,DD48,IF(DE48=4,DG48,IF(DH48=4,DJ48,IF(DK48=4,DM48,0)))))</f>
        <v>0</v>
      </c>
      <c r="DQ48" s="135">
        <f>DO48+DP48</f>
        <v>0</v>
      </c>
      <c r="DR48" s="134">
        <f>IF(CY48=1,DA48,IF(DB48=1,DD48,IF(DE48=1,DG48,IF(DH48=1,DJ48,IF(DK48=1,DM48,0)))))</f>
        <v>0</v>
      </c>
      <c r="DS48" s="112">
        <f>IF(CY48=5,DA48,IF(DB48=5,DD48,IF(DE48=5,DG48,IF(DH48=5,DJ48,IF(DK48=5,DM48,0)))))</f>
        <v>0</v>
      </c>
      <c r="DT48" s="130">
        <f>DR48+DS48</f>
        <v>0</v>
      </c>
      <c r="DU48" s="50">
        <f>IF(((DX48*60+DY48)-(DV48*60+DW48))-((H48*60+J48)-(D48*60+F48))&gt;15,"エラー","")</f>
      </c>
      <c r="DV48" s="49" t="str">
        <f>IF(D48="","0",IF(F48&gt;=45,D48+1,D48))</f>
        <v>0</v>
      </c>
      <c r="DW48" s="49" t="str">
        <f>IF(F48="","0",IF(AND(F48&gt;=0,F48&lt;15),0,IF(AND(F48&gt;=15,F48&lt;30),30,IF(AND(F48&gt;=30,F48&lt;45),30,IF(AND(F48&gt;=45,F48&lt;=59),0)))))</f>
        <v>0</v>
      </c>
      <c r="DX48" s="49" t="str">
        <f>IF(H48="","0",IF(J48&gt;=45,H48+1,H48))</f>
        <v>0</v>
      </c>
      <c r="DY48" s="49" t="str">
        <f>IF(J48="","0",IF(AND(J48&gt;=0,J48&lt;15),0,IF(AND(J48&gt;=15,J48&lt;30),30,IF(AND(J48&gt;=30,J48&lt;45),30,IF(AND(J48&gt;=45,J48&lt;=59),0)))))</f>
        <v>0</v>
      </c>
    </row>
    <row r="49" spans="1:129" ht="9.75" customHeight="1" thickBot="1">
      <c r="A49" s="185"/>
      <c r="B49" s="187"/>
      <c r="C49" s="188"/>
      <c r="D49" s="178"/>
      <c r="E49" s="179"/>
      <c r="F49" s="181"/>
      <c r="G49" s="176"/>
      <c r="H49" s="178"/>
      <c r="I49" s="179"/>
      <c r="J49" s="181"/>
      <c r="K49" s="179"/>
      <c r="L49" s="183"/>
      <c r="M49" s="168"/>
      <c r="N49" s="170"/>
      <c r="O49" s="172"/>
      <c r="P49" s="174"/>
      <c r="Q49" s="168"/>
      <c r="R49" s="170"/>
      <c r="S49" s="152"/>
      <c r="T49" s="153"/>
      <c r="U49" s="154"/>
      <c r="V49" s="155"/>
      <c r="W49" s="156"/>
      <c r="X49" s="157"/>
      <c r="Y49" s="158"/>
      <c r="Z49" s="160"/>
      <c r="AA49" s="164"/>
      <c r="AB49" s="165"/>
      <c r="AC49" s="166"/>
      <c r="AD49" s="149"/>
      <c r="AE49" s="149"/>
      <c r="AF49" s="149"/>
      <c r="AG49" s="16"/>
      <c r="AH49" s="112"/>
      <c r="AI49" s="112"/>
      <c r="AJ49" s="150"/>
      <c r="AK49" s="134"/>
      <c r="AL49" s="134"/>
      <c r="AM49" s="134"/>
      <c r="AN49" s="148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J49" s="19">
        <f>BJ48</f>
      </c>
      <c r="BK49" s="20">
        <f>IF(BK48="","",BK48/60)</f>
      </c>
      <c r="BL49">
        <f>BL48</f>
      </c>
      <c r="BM49">
        <f>IF(BM48="","",BM48/60)</f>
      </c>
      <c r="BN49" s="133"/>
      <c r="BO49" s="134"/>
      <c r="BP49" s="134"/>
      <c r="BQ49" s="138"/>
      <c r="BR49" s="139"/>
      <c r="BS49" s="147"/>
      <c r="BT49" s="139"/>
      <c r="BU49" s="141"/>
      <c r="BV49" s="138"/>
      <c r="BW49" s="139"/>
      <c r="BX49" s="141"/>
      <c r="BY49" s="134"/>
      <c r="BZ49" s="146"/>
      <c r="CA49" s="141"/>
      <c r="CB49" s="144"/>
      <c r="CC49" s="138"/>
      <c r="CD49" s="139"/>
      <c r="CE49" s="141"/>
      <c r="CF49" s="134"/>
      <c r="CG49" s="134"/>
      <c r="CH49" s="146"/>
      <c r="CI49" s="147"/>
      <c r="CJ49" s="134"/>
      <c r="CK49" s="145"/>
      <c r="CL49" s="138"/>
      <c r="CM49" s="139"/>
      <c r="CN49" s="141"/>
      <c r="CO49" s="134"/>
      <c r="CP49" s="112"/>
      <c r="CQ49" s="139"/>
      <c r="CR49" s="144"/>
      <c r="CS49" s="145"/>
      <c r="CT49" s="138"/>
      <c r="CU49" s="139"/>
      <c r="CV49" s="141"/>
      <c r="CW49" s="134"/>
      <c r="CX49" s="142"/>
      <c r="CY49" s="137"/>
      <c r="CZ49" s="112"/>
      <c r="DA49" s="112"/>
      <c r="DB49" s="137"/>
      <c r="DC49" s="112"/>
      <c r="DD49" s="112"/>
      <c r="DE49" s="137"/>
      <c r="DF49" s="112"/>
      <c r="DG49" s="112"/>
      <c r="DH49" s="137"/>
      <c r="DI49" s="112"/>
      <c r="DJ49" s="112"/>
      <c r="DK49" s="137"/>
      <c r="DL49" s="112"/>
      <c r="DM49" s="112"/>
      <c r="DN49" s="131"/>
      <c r="DO49" s="134"/>
      <c r="DP49" s="134"/>
      <c r="DQ49" s="135"/>
      <c r="DR49" s="134"/>
      <c r="DS49" s="112"/>
      <c r="DT49" s="131"/>
      <c r="DU49" s="49">
        <f>IF(((DX48*60+DY48)-(DV48*60+DW48))-((H48*60+J48)-(D48*60+F48))&lt;-14,"エラー","")</f>
      </c>
      <c r="DV49" s="49" t="str">
        <f>IF(D48="","0",IF(F48&gt;=45,D48+1,D48))</f>
        <v>0</v>
      </c>
      <c r="DW49" s="49" t="str">
        <f>IF(F48="","0",IF(AND(F48&gt;=0,F48&lt;15),0,IF(AND(F48&gt;=15,F48&lt;30),30,IF(AND(F48&gt;=30,F48&lt;45),30,IF(AND(F48&gt;=45,F48&lt;=59),0)))))</f>
        <v>0</v>
      </c>
      <c r="DX49" s="49" t="str">
        <f>IF(H48="","0",IF(J48&gt;=45,H48+1,H48))</f>
        <v>0</v>
      </c>
      <c r="DY49" s="49" t="str">
        <f>IF(J48="","0",IF(AND(J48&gt;=0,J48&lt;15),0,IF(AND(J48&gt;=15,J48&lt;30),30,IF(AND(J48&gt;=30,J48&lt;45),30,IF(AND(J48&gt;=45,J48&lt;=59),0)))))</f>
        <v>0</v>
      </c>
    </row>
    <row r="50" spans="1:129" ht="9.75" customHeight="1" thickBot="1">
      <c r="A50" s="184"/>
      <c r="B50" s="186"/>
      <c r="C50" s="188"/>
      <c r="D50" s="177"/>
      <c r="E50" s="169" t="s">
        <v>19</v>
      </c>
      <c r="F50" s="180"/>
      <c r="G50" s="175" t="s">
        <v>20</v>
      </c>
      <c r="H50" s="177"/>
      <c r="I50" s="169" t="s">
        <v>19</v>
      </c>
      <c r="J50" s="180"/>
      <c r="K50" s="169" t="s">
        <v>20</v>
      </c>
      <c r="L50" s="182">
        <f>IF(D50="","",IF(F50&gt;=45,D50+1,D50))</f>
      </c>
      <c r="M50" s="167" t="s">
        <v>19</v>
      </c>
      <c r="N50" s="169">
        <f>IF(F50="","",IF(AND(F50&gt;=0,F50&lt;15),0,IF(AND(F50&gt;=15,F50&lt;30),30,IF(AND(F50&gt;=30,F50&lt;45),30,IF(AND(F50&gt;=45,F50&lt;=59),0)))))</f>
      </c>
      <c r="O50" s="171" t="s">
        <v>20</v>
      </c>
      <c r="P50" s="173">
        <f>IF(H50="","",IF(J50&gt;=45,H50+1,H50))</f>
      </c>
      <c r="Q50" s="167" t="s">
        <v>19</v>
      </c>
      <c r="R50" s="169">
        <f>IF(J50="","",IF(AND(J50&gt;=0,J50&lt;15),0,IF(AND(J50&gt;=15,J50&lt;30),30,IF(AND(J50&gt;=30,J50&lt;45),30,IF(AND(J50&gt;=45,J50&lt;=59),0)))))</f>
      </c>
      <c r="S50" s="151" t="s">
        <v>20</v>
      </c>
      <c r="T50" s="153">
        <f>IF(DN50=0,"",DN50)</f>
      </c>
      <c r="U50" s="154"/>
      <c r="V50" s="155">
        <f>IF(DQ50=0,"",DQ50)</f>
      </c>
      <c r="W50" s="156"/>
      <c r="X50" s="157">
        <f>IF(DT50=0,"",DT50)</f>
      </c>
      <c r="Y50" s="158"/>
      <c r="Z50" s="159">
        <f>AN50</f>
      </c>
      <c r="AA50" s="161">
        <f>IF(DU50="エラー","実績エラー","")</f>
      </c>
      <c r="AB50" s="162"/>
      <c r="AC50" s="163"/>
      <c r="AD50" s="149">
        <f>IF(AND(DU51="エラー",J50&lt;&gt;""),"実績エラー","")</f>
      </c>
      <c r="AE50" s="149"/>
      <c r="AF50" s="149"/>
      <c r="AG50" s="16"/>
      <c r="AH50" s="112">
        <f>IF(AND(D50&gt;=0,F50&gt;=0,H50&gt;=0,J50&gt;=0,C50="",D50&lt;&gt;"",F50&lt;&gt;"",H50&lt;&gt;"",J50&lt;&gt;""),1,0)</f>
        <v>0</v>
      </c>
      <c r="AI50" s="112">
        <f>IF(OR(C50=1,C50=2),0,IF(C50="",0,1))</f>
        <v>0</v>
      </c>
      <c r="AJ50" s="150">
        <f>IF(T50="",0,T50)</f>
        <v>0</v>
      </c>
      <c r="AK50" s="134">
        <f>IF(V50="",0,V50)</f>
        <v>0</v>
      </c>
      <c r="AL50" s="134">
        <f>IF(X50="",0,X50)</f>
        <v>0</v>
      </c>
      <c r="AM50" s="134">
        <f>SUM(AJ50:AL51)</f>
        <v>0</v>
      </c>
      <c r="AN50" s="148">
        <f>IF(AM50=0,"",IF(AM50=0.5,1,""))</f>
      </c>
      <c r="AO50" s="112">
        <f>IF(C50=1,AJ50,"")</f>
      </c>
      <c r="AP50" s="112">
        <f>IF(C50=1,AK50,"")</f>
      </c>
      <c r="AQ50" s="112">
        <f>IF(C50=1,AL50,"")</f>
      </c>
      <c r="AR50" s="112">
        <f>SUM(AO50:AQ51)</f>
        <v>0</v>
      </c>
      <c r="AS50" s="112">
        <f>IF(AR50=0,"",AR50)</f>
      </c>
      <c r="AT50" s="112">
        <f>IF(C50=2,AJ50,"")</f>
      </c>
      <c r="AU50" s="112">
        <f>IF(C50=2,AK50,"")</f>
      </c>
      <c r="AV50" s="112">
        <f>IF(C50=2,AL50,"")</f>
      </c>
      <c r="AW50" s="112">
        <f>SUM(AT50:AV51)</f>
        <v>0</v>
      </c>
      <c r="AX50" s="112">
        <f>IF(AW50=0,"",AW50)</f>
      </c>
      <c r="AY50" s="112">
        <f>IF(C50=3,AJ50,"")</f>
      </c>
      <c r="AZ50" s="112">
        <f>IF(C50=3,AK50,"")</f>
      </c>
      <c r="BA50" s="112">
        <f>IF(C50=3,AL50,"")</f>
      </c>
      <c r="BB50" s="112">
        <f>SUM(AY50:BA51)</f>
        <v>0</v>
      </c>
      <c r="BC50" s="112">
        <f>IF(BB50=0,"",BB50)</f>
      </c>
      <c r="BD50" s="112">
        <f>IF(C50=4,AJ50,"")</f>
      </c>
      <c r="BE50" s="112">
        <f>IF(C50=4,AK50,"")</f>
      </c>
      <c r="BF50" s="112">
        <f>IF(C50=4,AL50,"")</f>
      </c>
      <c r="BG50" s="112">
        <f>SUM(BD50:BF51)</f>
        <v>0</v>
      </c>
      <c r="BH50" s="112">
        <f>IF(BG50=0,"",BG50)</f>
      </c>
      <c r="BJ50" s="17">
        <f>IF(L50="","",L50)</f>
      </c>
      <c r="BK50" s="17">
        <f>IF(N50="","",N50)</f>
      </c>
      <c r="BL50" s="18">
        <f>IF(P50="","",P50)</f>
      </c>
      <c r="BM50" s="18">
        <f>IF(R50="","",R50)</f>
      </c>
      <c r="BN50" s="133">
        <f>SUM(BJ51:BK51)</f>
        <v>0</v>
      </c>
      <c r="BO50" s="134">
        <f>SUM(BL51:BM51)</f>
        <v>0</v>
      </c>
      <c r="BP50" s="134">
        <f>BO50-BN50</f>
        <v>0</v>
      </c>
      <c r="BQ50" s="138">
        <f>IF(AND(BN50&gt;=0,BN50&lt;6),1,IF(AND(BN50&gt;=6,BN50&lt;8),2,IF(AND(BN50&gt;=8,BN50&lt;18),3,IF(AND(BN50&gt;=18,BN50&lt;22),4,IF(AND(BN50&gt;=22,BN50&lt;24),5,0)))))</f>
        <v>1</v>
      </c>
      <c r="BR50" s="139">
        <f>IF(BQ50=1,3,IF(BQ50=2,2,IF(BQ50=3,1,IF(BQ50=4,2,IF(BQ50=5,3,0)))))</f>
        <v>3</v>
      </c>
      <c r="BS50" s="147">
        <f>IF(BQ50=1,6,IF(BQ50=2,8,IF(BQ50=3,18,IF(BQ50=4,22,IF(BQ50=5,24,0)))))</f>
        <v>6</v>
      </c>
      <c r="BT50" s="143">
        <f>IF(BS50&gt;BO50,BP50,BS50-BN50)</f>
        <v>0</v>
      </c>
      <c r="BU50" s="144">
        <f>BP50-BT50</f>
        <v>0</v>
      </c>
      <c r="BV50" s="138">
        <f>IF(BU50&gt;0,BQ50+1,0)</f>
        <v>0</v>
      </c>
      <c r="BW50" s="139">
        <f>IF(BV50=1,3,IF(BV50=2,2,IF(BV50=3,1,IF(BV50=4,2,IF(BV50=5,3,0)))))</f>
        <v>0</v>
      </c>
      <c r="BX50" s="140">
        <f>IF(BV50=1,0,IF(BV50=2,6,IF(BV50=3,8,IF(BV50=4,18,IF(BV50=5,22,0)))))</f>
        <v>0</v>
      </c>
      <c r="BY50" s="134">
        <f>IF(BV50=1,6,IF(BV50=2,8,IF(BV50=3,18,IF(BV50=4,22,IF(BV50=5,24,0)))))</f>
        <v>0</v>
      </c>
      <c r="BZ50" s="146">
        <f>IF(BU50&gt;CA50,BU50-CA50,IF(BU50=CA50,CA50,BU50))</f>
        <v>0</v>
      </c>
      <c r="CA50" s="141">
        <f>IF(BU50&gt;=BY50-BX50,BU50-(BY50-BX50),BU50)</f>
        <v>0</v>
      </c>
      <c r="CB50" s="144">
        <f>BP50-(BT50+BZ50)</f>
        <v>0</v>
      </c>
      <c r="CC50" s="138">
        <f>IF(CB50&gt;0,BV50+1,0)</f>
        <v>0</v>
      </c>
      <c r="CD50" s="139">
        <f>IF(CC50=1,3,IF(CC50=2,2,IF(CC50=3,1,IF(CC50=4,2,IF(CC50=5,3,0)))))</f>
        <v>0</v>
      </c>
      <c r="CE50" s="140">
        <f>IF(CC50=1,0,IF(CC50=2,6,IF(CC50=3,8,IF(CC50=4,18,IF(CC50=5,22,0)))))</f>
        <v>0</v>
      </c>
      <c r="CF50" s="134">
        <f>IF(CC50=1,6,IF(CC50=2,8,IF(CC50=3,18,IF(CC50=4,22,IF(CC50=5,24,0)))))</f>
        <v>0</v>
      </c>
      <c r="CG50" s="134">
        <f>CE50+CB50</f>
        <v>0</v>
      </c>
      <c r="CH50" s="146">
        <f>IF(CG50&gt;CF50,CF50-CE50,CG50-CE50)</f>
        <v>0</v>
      </c>
      <c r="CI50" s="147">
        <f>CB50-CH50</f>
        <v>0</v>
      </c>
      <c r="CJ50" s="134">
        <f>IF(CI50&gt;=0,CF50,CI50)</f>
        <v>0</v>
      </c>
      <c r="CK50" s="145">
        <f>IF(CI50&gt;0,1,0)</f>
        <v>0</v>
      </c>
      <c r="CL50" s="138">
        <f>IF(CD50=0,0,CC50+1)</f>
        <v>0</v>
      </c>
      <c r="CM50" s="139">
        <f>IF(CL50=1,3,IF(CL50=2,2,IF(CL50=3,1,IF(CL50=4,2,IF(CL50=5,3,0)))))</f>
        <v>0</v>
      </c>
      <c r="CN50" s="140">
        <f>IF(CL50=1,0,IF(CL50=2,6,IF(CL50=3,8,IF(CL50=4,18,IF(CL50=5,22,0)))))</f>
        <v>0</v>
      </c>
      <c r="CO50" s="134">
        <f>IF(CL50=1,6,IF(CL50=2,8,IF(CL50=3,18,IF(CL50=4,22,IF(CL50=5,24,0)))))</f>
        <v>0</v>
      </c>
      <c r="CP50" s="136">
        <f>CI50+CN50</f>
        <v>0</v>
      </c>
      <c r="CQ50" s="143">
        <f>IF(CP50&gt;CO50,CO50-CN50,CP50-CN50)</f>
        <v>0</v>
      </c>
      <c r="CR50" s="144">
        <f>IF(CQ50&gt;0,CP50-(CN50+CQ50),0)</f>
        <v>0</v>
      </c>
      <c r="CS50" s="145">
        <f>IF(CQ50&gt;0,1,0)</f>
        <v>0</v>
      </c>
      <c r="CT50" s="138">
        <f>IF(CS50=1,CL50+1,0)</f>
        <v>0</v>
      </c>
      <c r="CU50" s="139">
        <f>IF(CT50=1,3,IF(CT50=2,2,IF(CT50=3,1,IF(CT50=4,2,IF(CT50=5,3,0)))))</f>
        <v>0</v>
      </c>
      <c r="CV50" s="140">
        <f>IF(CT50=1,0,IF(CT50=2,6,IF(CT50=3,8,IF(CT50=4,18,IF(CT50=5,22,0)))))</f>
        <v>0</v>
      </c>
      <c r="CW50" s="134">
        <f>IF(CT50=1,6,IF(CT50=2,8,IF(CT50=3,18,IF(CT50=4,22,IF(CT50=5,24,0)))))</f>
        <v>0</v>
      </c>
      <c r="CX50" s="142">
        <f>IF(CT50&gt;0,CR50,0)</f>
        <v>0</v>
      </c>
      <c r="CY50" s="137">
        <f>BQ50</f>
        <v>1</v>
      </c>
      <c r="CZ50" s="112">
        <f>BR50</f>
        <v>3</v>
      </c>
      <c r="DA50" s="136">
        <f>BT50</f>
        <v>0</v>
      </c>
      <c r="DB50" s="137">
        <f>BV50</f>
        <v>0</v>
      </c>
      <c r="DC50" s="112">
        <f>BW50</f>
        <v>0</v>
      </c>
      <c r="DD50" s="134">
        <f>BZ50</f>
        <v>0</v>
      </c>
      <c r="DE50" s="137">
        <f>CC50</f>
        <v>0</v>
      </c>
      <c r="DF50" s="112">
        <f>CD50</f>
        <v>0</v>
      </c>
      <c r="DG50" s="134">
        <f>CH50</f>
        <v>0</v>
      </c>
      <c r="DH50" s="137">
        <f>CL50</f>
        <v>0</v>
      </c>
      <c r="DI50" s="112">
        <f>CM50</f>
        <v>0</v>
      </c>
      <c r="DJ50" s="136">
        <f>CQ50</f>
        <v>0</v>
      </c>
      <c r="DK50" s="137">
        <f>CT50</f>
        <v>0</v>
      </c>
      <c r="DL50" s="112">
        <f>CU50</f>
        <v>0</v>
      </c>
      <c r="DM50" s="133">
        <f>CX50</f>
        <v>0</v>
      </c>
      <c r="DN50" s="131">
        <f>IF(CZ50=1,DA50,IF(DC50=1,DD50,IF(DF50=1,DG50,IF(DI50=1,DJ50,IF(DL50=1,DM50,0)))))</f>
        <v>0</v>
      </c>
      <c r="DO50" s="134">
        <f>IF(CY50=2,DA50,IF(DB50=2,DD50,IF(DE50=2,DG50,IF(DH50=2,DJ50,IF(DK50=2,DM50,0)))))</f>
        <v>0</v>
      </c>
      <c r="DP50" s="134">
        <f>IF(CY50=4,DA50,IF(DB50=4,DD50,IF(DE50=4,DG50,IF(DH50=4,DJ50,IF(DK50=4,DM50,0)))))</f>
        <v>0</v>
      </c>
      <c r="DQ50" s="135">
        <f>DO50+DP50</f>
        <v>0</v>
      </c>
      <c r="DR50" s="134">
        <f>IF(CY50=1,DA50,IF(DB50=1,DD50,IF(DE50=1,DG50,IF(DH50=1,DJ50,IF(DK50=1,DM50,0)))))</f>
        <v>0</v>
      </c>
      <c r="DS50" s="112">
        <f>IF(CY50=5,DA50,IF(DB50=5,DD50,IF(DE50=5,DG50,IF(DH50=5,DJ50,IF(DK50=5,DM50,0)))))</f>
        <v>0</v>
      </c>
      <c r="DT50" s="130">
        <f>DR50+DS50</f>
        <v>0</v>
      </c>
      <c r="DU50" s="50">
        <f>IF(((DX50*60+DY50)-(DV50*60+DW50))-((H50*60+J50)-(D50*60+F50))&gt;15,"エラー","")</f>
      </c>
      <c r="DV50" s="49" t="str">
        <f>IF(D50="","0",IF(F50&gt;=45,D50+1,D50))</f>
        <v>0</v>
      </c>
      <c r="DW50" s="49" t="str">
        <f>IF(F50="","0",IF(AND(F50&gt;=0,F50&lt;15),0,IF(AND(F50&gt;=15,F50&lt;30),30,IF(AND(F50&gt;=30,F50&lt;45),30,IF(AND(F50&gt;=45,F50&lt;=59),0)))))</f>
        <v>0</v>
      </c>
      <c r="DX50" s="49" t="str">
        <f>IF(H50="","0",IF(J50&gt;=45,H50+1,H50))</f>
        <v>0</v>
      </c>
      <c r="DY50" s="49" t="str">
        <f>IF(J50="","0",IF(AND(J50&gt;=0,J50&lt;15),0,IF(AND(J50&gt;=15,J50&lt;30),30,IF(AND(J50&gt;=30,J50&lt;45),30,IF(AND(J50&gt;=45,J50&lt;=59),0)))))</f>
        <v>0</v>
      </c>
    </row>
    <row r="51" spans="1:129" ht="9.75" customHeight="1" thickBot="1">
      <c r="A51" s="185"/>
      <c r="B51" s="187"/>
      <c r="C51" s="188"/>
      <c r="D51" s="178"/>
      <c r="E51" s="179"/>
      <c r="F51" s="181"/>
      <c r="G51" s="176"/>
      <c r="H51" s="178"/>
      <c r="I51" s="179"/>
      <c r="J51" s="181"/>
      <c r="K51" s="179"/>
      <c r="L51" s="183"/>
      <c r="M51" s="168"/>
      <c r="N51" s="170"/>
      <c r="O51" s="172"/>
      <c r="P51" s="174"/>
      <c r="Q51" s="168"/>
      <c r="R51" s="170"/>
      <c r="S51" s="152"/>
      <c r="T51" s="153"/>
      <c r="U51" s="154"/>
      <c r="V51" s="155"/>
      <c r="W51" s="156"/>
      <c r="X51" s="157"/>
      <c r="Y51" s="158"/>
      <c r="Z51" s="160"/>
      <c r="AA51" s="164"/>
      <c r="AB51" s="165"/>
      <c r="AC51" s="166"/>
      <c r="AD51" s="149"/>
      <c r="AE51" s="149"/>
      <c r="AF51" s="149"/>
      <c r="AG51" s="16"/>
      <c r="AH51" s="112"/>
      <c r="AI51" s="112"/>
      <c r="AJ51" s="150"/>
      <c r="AK51" s="134"/>
      <c r="AL51" s="134"/>
      <c r="AM51" s="134"/>
      <c r="AN51" s="148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J51" s="19">
        <f>BJ50</f>
      </c>
      <c r="BK51" s="20">
        <f>IF(BK50="","",BK50/60)</f>
      </c>
      <c r="BL51">
        <f>BL50</f>
      </c>
      <c r="BM51">
        <f>IF(BM50="","",BM50/60)</f>
      </c>
      <c r="BN51" s="133"/>
      <c r="BO51" s="134"/>
      <c r="BP51" s="134"/>
      <c r="BQ51" s="138"/>
      <c r="BR51" s="139"/>
      <c r="BS51" s="147"/>
      <c r="BT51" s="139"/>
      <c r="BU51" s="141"/>
      <c r="BV51" s="138"/>
      <c r="BW51" s="139"/>
      <c r="BX51" s="141"/>
      <c r="BY51" s="134"/>
      <c r="BZ51" s="146"/>
      <c r="CA51" s="141"/>
      <c r="CB51" s="144"/>
      <c r="CC51" s="138"/>
      <c r="CD51" s="139"/>
      <c r="CE51" s="141"/>
      <c r="CF51" s="134"/>
      <c r="CG51" s="134"/>
      <c r="CH51" s="146"/>
      <c r="CI51" s="147"/>
      <c r="CJ51" s="134"/>
      <c r="CK51" s="145"/>
      <c r="CL51" s="138"/>
      <c r="CM51" s="139"/>
      <c r="CN51" s="141"/>
      <c r="CO51" s="134"/>
      <c r="CP51" s="112"/>
      <c r="CQ51" s="139"/>
      <c r="CR51" s="144"/>
      <c r="CS51" s="145"/>
      <c r="CT51" s="138"/>
      <c r="CU51" s="139"/>
      <c r="CV51" s="141"/>
      <c r="CW51" s="134"/>
      <c r="CX51" s="142"/>
      <c r="CY51" s="137"/>
      <c r="CZ51" s="112"/>
      <c r="DA51" s="112"/>
      <c r="DB51" s="137"/>
      <c r="DC51" s="112"/>
      <c r="DD51" s="112"/>
      <c r="DE51" s="137"/>
      <c r="DF51" s="112"/>
      <c r="DG51" s="112"/>
      <c r="DH51" s="137"/>
      <c r="DI51" s="112"/>
      <c r="DJ51" s="112"/>
      <c r="DK51" s="137"/>
      <c r="DL51" s="112"/>
      <c r="DM51" s="112"/>
      <c r="DN51" s="131"/>
      <c r="DO51" s="134"/>
      <c r="DP51" s="134"/>
      <c r="DQ51" s="135"/>
      <c r="DR51" s="134"/>
      <c r="DS51" s="112"/>
      <c r="DT51" s="131"/>
      <c r="DU51" s="49">
        <f>IF(((DX50*60+DY50)-(DV50*60+DW50))-((H50*60+J50)-(D50*60+F50))&lt;-14,"エラー","")</f>
      </c>
      <c r="DV51" s="49" t="str">
        <f>IF(D50="","0",IF(F50&gt;=45,D50+1,D50))</f>
        <v>0</v>
      </c>
      <c r="DW51" s="49" t="str">
        <f>IF(F50="","0",IF(AND(F50&gt;=0,F50&lt;15),0,IF(AND(F50&gt;=15,F50&lt;30),30,IF(AND(F50&gt;=30,F50&lt;45),30,IF(AND(F50&gt;=45,F50&lt;=59),0)))))</f>
        <v>0</v>
      </c>
      <c r="DX51" s="49" t="str">
        <f>IF(H50="","0",IF(J50&gt;=45,H50+1,H50))</f>
        <v>0</v>
      </c>
      <c r="DY51" s="49" t="str">
        <f>IF(J50="","0",IF(AND(J50&gt;=0,J50&lt;15),0,IF(AND(J50&gt;=15,J50&lt;30),30,IF(AND(J50&gt;=30,J50&lt;45),30,IF(AND(J50&gt;=45,J50&lt;=59),0)))))</f>
        <v>0</v>
      </c>
    </row>
    <row r="52" spans="1:129" ht="9.75" customHeight="1" thickBot="1">
      <c r="A52" s="184"/>
      <c r="B52" s="186"/>
      <c r="C52" s="188"/>
      <c r="D52" s="177"/>
      <c r="E52" s="169" t="s">
        <v>19</v>
      </c>
      <c r="F52" s="180"/>
      <c r="G52" s="175" t="s">
        <v>20</v>
      </c>
      <c r="H52" s="177"/>
      <c r="I52" s="169" t="s">
        <v>19</v>
      </c>
      <c r="J52" s="180"/>
      <c r="K52" s="169" t="s">
        <v>20</v>
      </c>
      <c r="L52" s="182">
        <f>IF(D52="","",IF(F52&gt;=45,D52+1,D52))</f>
      </c>
      <c r="M52" s="167" t="s">
        <v>19</v>
      </c>
      <c r="N52" s="169">
        <f>IF(F52="","",IF(AND(F52&gt;=0,F52&lt;15),0,IF(AND(F52&gt;=15,F52&lt;30),30,IF(AND(F52&gt;=30,F52&lt;45),30,IF(AND(F52&gt;=45,F52&lt;=59),0)))))</f>
      </c>
      <c r="O52" s="171" t="s">
        <v>20</v>
      </c>
      <c r="P52" s="173">
        <f>IF(H52="","",IF(J52&gt;=45,H52+1,H52))</f>
      </c>
      <c r="Q52" s="167" t="s">
        <v>19</v>
      </c>
      <c r="R52" s="169">
        <f>IF(J52="","",IF(AND(J52&gt;=0,J52&lt;15),0,IF(AND(J52&gt;=15,J52&lt;30),30,IF(AND(J52&gt;=30,J52&lt;45),30,IF(AND(J52&gt;=45,J52&lt;=59),0)))))</f>
      </c>
      <c r="S52" s="151" t="s">
        <v>20</v>
      </c>
      <c r="T52" s="153">
        <f>IF(DN52=0,"",DN52)</f>
      </c>
      <c r="U52" s="154"/>
      <c r="V52" s="155">
        <f>IF(DQ52=0,"",DQ52)</f>
      </c>
      <c r="W52" s="156"/>
      <c r="X52" s="157">
        <f>IF(DT52=0,"",DT52)</f>
      </c>
      <c r="Y52" s="158"/>
      <c r="Z52" s="159">
        <f>AN52</f>
      </c>
      <c r="AA52" s="161">
        <f>IF(DU52="エラー","実績エラー","")</f>
      </c>
      <c r="AB52" s="162"/>
      <c r="AC52" s="163"/>
      <c r="AD52" s="149">
        <f>IF(AND(DU53="エラー",J52&lt;&gt;""),"実績エラー","")</f>
      </c>
      <c r="AE52" s="149"/>
      <c r="AF52" s="149"/>
      <c r="AG52" s="16"/>
      <c r="AH52" s="112">
        <f>IF(AND(D52&gt;=0,F52&gt;=0,H52&gt;=0,J52&gt;=0,C52="",D52&lt;&gt;"",F52&lt;&gt;"",H52&lt;&gt;"",J52&lt;&gt;""),1,0)</f>
        <v>0</v>
      </c>
      <c r="AI52" s="112">
        <f>IF(OR(C52=1,C52=2),0,IF(C52="",0,1))</f>
        <v>0</v>
      </c>
      <c r="AJ52" s="150">
        <f>IF(T52="",0,T52)</f>
        <v>0</v>
      </c>
      <c r="AK52" s="134">
        <f>IF(V52="",0,V52)</f>
        <v>0</v>
      </c>
      <c r="AL52" s="134">
        <f>IF(X52="",0,X52)</f>
        <v>0</v>
      </c>
      <c r="AM52" s="134">
        <f>SUM(AJ52:AL53)</f>
        <v>0</v>
      </c>
      <c r="AN52" s="148">
        <f>IF(AM52=0,"",IF(AM52=0.5,1,""))</f>
      </c>
      <c r="AO52" s="112">
        <f>IF(C52=1,AJ52,"")</f>
      </c>
      <c r="AP52" s="112">
        <f>IF(C52=1,AK52,"")</f>
      </c>
      <c r="AQ52" s="112">
        <f>IF(C52=1,AL52,"")</f>
      </c>
      <c r="AR52" s="112">
        <f>SUM(AO52:AQ53)</f>
        <v>0</v>
      </c>
      <c r="AS52" s="112">
        <f>IF(AR52=0,"",AR52)</f>
      </c>
      <c r="AT52" s="112">
        <f>IF(C52=2,AJ52,"")</f>
      </c>
      <c r="AU52" s="112">
        <f>IF(C52=2,AK52,"")</f>
      </c>
      <c r="AV52" s="112">
        <f>IF(C52=2,AL52,"")</f>
      </c>
      <c r="AW52" s="112">
        <f>SUM(AT52:AV53)</f>
        <v>0</v>
      </c>
      <c r="AX52" s="112">
        <f>IF(AW52=0,"",AW52)</f>
      </c>
      <c r="AY52" s="112">
        <f>IF(C52=3,AJ52,"")</f>
      </c>
      <c r="AZ52" s="112">
        <f>IF(C52=3,AK52,"")</f>
      </c>
      <c r="BA52" s="112">
        <f>IF(C52=3,AL52,"")</f>
      </c>
      <c r="BB52" s="112">
        <f>SUM(AY52:BA53)</f>
        <v>0</v>
      </c>
      <c r="BC52" s="112">
        <f>IF(BB52=0,"",BB52)</f>
      </c>
      <c r="BD52" s="112">
        <f>IF(C52=4,AJ52,"")</f>
      </c>
      <c r="BE52" s="112">
        <f>IF(C52=4,AK52,"")</f>
      </c>
      <c r="BF52" s="112">
        <f>IF(C52=4,AL52,"")</f>
      </c>
      <c r="BG52" s="112">
        <f>SUM(BD52:BF53)</f>
        <v>0</v>
      </c>
      <c r="BH52" s="112">
        <f>IF(BG52=0,"",BG52)</f>
      </c>
      <c r="BJ52" s="17">
        <f>IF(L52="","",L52)</f>
      </c>
      <c r="BK52" s="17">
        <f>IF(N52="","",N52)</f>
      </c>
      <c r="BL52" s="18">
        <f>IF(P52="","",P52)</f>
      </c>
      <c r="BM52" s="18">
        <f>IF(R52="","",R52)</f>
      </c>
      <c r="BN52" s="133">
        <f>SUM(BJ53:BK53)</f>
        <v>0</v>
      </c>
      <c r="BO52" s="134">
        <f>SUM(BL53:BM53)</f>
        <v>0</v>
      </c>
      <c r="BP52" s="134">
        <f>BO52-BN52</f>
        <v>0</v>
      </c>
      <c r="BQ52" s="138">
        <f>IF(AND(BN52&gt;=0,BN52&lt;6),1,IF(AND(BN52&gt;=6,BN52&lt;8),2,IF(AND(BN52&gt;=8,BN52&lt;18),3,IF(AND(BN52&gt;=18,BN52&lt;22),4,IF(AND(BN52&gt;=22,BN52&lt;24),5,0)))))</f>
        <v>1</v>
      </c>
      <c r="BR52" s="139">
        <f>IF(BQ52=1,3,IF(BQ52=2,2,IF(BQ52=3,1,IF(BQ52=4,2,IF(BQ52=5,3,0)))))</f>
        <v>3</v>
      </c>
      <c r="BS52" s="147">
        <f>IF(BQ52=1,6,IF(BQ52=2,8,IF(BQ52=3,18,IF(BQ52=4,22,IF(BQ52=5,24,0)))))</f>
        <v>6</v>
      </c>
      <c r="BT52" s="143">
        <f>IF(BS52&gt;BO52,BP52,BS52-BN52)</f>
        <v>0</v>
      </c>
      <c r="BU52" s="144">
        <f>BP52-BT52</f>
        <v>0</v>
      </c>
      <c r="BV52" s="138">
        <f>IF(BU52&gt;0,BQ52+1,0)</f>
        <v>0</v>
      </c>
      <c r="BW52" s="139">
        <f>IF(BV52=1,3,IF(BV52=2,2,IF(BV52=3,1,IF(BV52=4,2,IF(BV52=5,3,0)))))</f>
        <v>0</v>
      </c>
      <c r="BX52" s="140">
        <f>IF(BV52=1,0,IF(BV52=2,6,IF(BV52=3,8,IF(BV52=4,18,IF(BV52=5,22,0)))))</f>
        <v>0</v>
      </c>
      <c r="BY52" s="134">
        <f>IF(BV52=1,6,IF(BV52=2,8,IF(BV52=3,18,IF(BV52=4,22,IF(BV52=5,24,0)))))</f>
        <v>0</v>
      </c>
      <c r="BZ52" s="146">
        <f>IF(BU52&gt;CA52,BU52-CA52,IF(BU52=CA52,CA52,BU52))</f>
        <v>0</v>
      </c>
      <c r="CA52" s="141">
        <f>IF(BU52&gt;=BY52-BX52,BU52-(BY52-BX52),BU52)</f>
        <v>0</v>
      </c>
      <c r="CB52" s="144">
        <f>BP52-(BT52+BZ52)</f>
        <v>0</v>
      </c>
      <c r="CC52" s="138">
        <f>IF(CB52&gt;0,BV52+1,0)</f>
        <v>0</v>
      </c>
      <c r="CD52" s="139">
        <f>IF(CC52=1,3,IF(CC52=2,2,IF(CC52=3,1,IF(CC52=4,2,IF(CC52=5,3,0)))))</f>
        <v>0</v>
      </c>
      <c r="CE52" s="140">
        <f>IF(CC52=1,0,IF(CC52=2,6,IF(CC52=3,8,IF(CC52=4,18,IF(CC52=5,22,0)))))</f>
        <v>0</v>
      </c>
      <c r="CF52" s="134">
        <f>IF(CC52=1,6,IF(CC52=2,8,IF(CC52=3,18,IF(CC52=4,22,IF(CC52=5,24,0)))))</f>
        <v>0</v>
      </c>
      <c r="CG52" s="134">
        <f>CE52+CB52</f>
        <v>0</v>
      </c>
      <c r="CH52" s="146">
        <f>IF(CG52&gt;CF52,CF52-CE52,CG52-CE52)</f>
        <v>0</v>
      </c>
      <c r="CI52" s="147">
        <f>CB52-CH52</f>
        <v>0</v>
      </c>
      <c r="CJ52" s="134">
        <f>IF(CI52&gt;=0,CF52,CI52)</f>
        <v>0</v>
      </c>
      <c r="CK52" s="145">
        <f>IF(CI52&gt;0,1,0)</f>
        <v>0</v>
      </c>
      <c r="CL52" s="138">
        <f>IF(CD52=0,0,CC52+1)</f>
        <v>0</v>
      </c>
      <c r="CM52" s="139">
        <f>IF(CL52=1,3,IF(CL52=2,2,IF(CL52=3,1,IF(CL52=4,2,IF(CL52=5,3,0)))))</f>
        <v>0</v>
      </c>
      <c r="CN52" s="140">
        <f>IF(CL52=1,0,IF(CL52=2,6,IF(CL52=3,8,IF(CL52=4,18,IF(CL52=5,22,0)))))</f>
        <v>0</v>
      </c>
      <c r="CO52" s="134">
        <f>IF(CL52=1,6,IF(CL52=2,8,IF(CL52=3,18,IF(CL52=4,22,IF(CL52=5,24,0)))))</f>
        <v>0</v>
      </c>
      <c r="CP52" s="136">
        <f>CI52+CN52</f>
        <v>0</v>
      </c>
      <c r="CQ52" s="143">
        <f>IF(CP52&gt;CO52,CO52-CN52,CP52-CN52)</f>
        <v>0</v>
      </c>
      <c r="CR52" s="144">
        <f>IF(CQ52&gt;0,CP52-(CN52+CQ52),0)</f>
        <v>0</v>
      </c>
      <c r="CS52" s="145">
        <f>IF(CQ52&gt;0,1,0)</f>
        <v>0</v>
      </c>
      <c r="CT52" s="138">
        <f>IF(CS52=1,CL52+1,0)</f>
        <v>0</v>
      </c>
      <c r="CU52" s="139">
        <f>IF(CT52=1,3,IF(CT52=2,2,IF(CT52=3,1,IF(CT52=4,2,IF(CT52=5,3,0)))))</f>
        <v>0</v>
      </c>
      <c r="CV52" s="140">
        <f>IF(CT52=1,0,IF(CT52=2,6,IF(CT52=3,8,IF(CT52=4,18,IF(CT52=5,22,0)))))</f>
        <v>0</v>
      </c>
      <c r="CW52" s="134">
        <f>IF(CT52=1,6,IF(CT52=2,8,IF(CT52=3,18,IF(CT52=4,22,IF(CT52=5,24,0)))))</f>
        <v>0</v>
      </c>
      <c r="CX52" s="142">
        <f>IF(CT52&gt;0,CR52,0)</f>
        <v>0</v>
      </c>
      <c r="CY52" s="137">
        <f>BQ52</f>
        <v>1</v>
      </c>
      <c r="CZ52" s="112">
        <f>BR52</f>
        <v>3</v>
      </c>
      <c r="DA52" s="136">
        <f>BT52</f>
        <v>0</v>
      </c>
      <c r="DB52" s="137">
        <f>BV52</f>
        <v>0</v>
      </c>
      <c r="DC52" s="112">
        <f>BW52</f>
        <v>0</v>
      </c>
      <c r="DD52" s="134">
        <f>BZ52</f>
        <v>0</v>
      </c>
      <c r="DE52" s="137">
        <f>CC52</f>
        <v>0</v>
      </c>
      <c r="DF52" s="112">
        <f>CD52</f>
        <v>0</v>
      </c>
      <c r="DG52" s="134">
        <f>CH52</f>
        <v>0</v>
      </c>
      <c r="DH52" s="137">
        <f>CL52</f>
        <v>0</v>
      </c>
      <c r="DI52" s="112">
        <f>CM52</f>
        <v>0</v>
      </c>
      <c r="DJ52" s="136">
        <f>CQ52</f>
        <v>0</v>
      </c>
      <c r="DK52" s="137">
        <f>CT52</f>
        <v>0</v>
      </c>
      <c r="DL52" s="112">
        <f>CU52</f>
        <v>0</v>
      </c>
      <c r="DM52" s="133">
        <f>CX52</f>
        <v>0</v>
      </c>
      <c r="DN52" s="131">
        <f>IF(CZ52=1,DA52,IF(DC52=1,DD52,IF(DF52=1,DG52,IF(DI52=1,DJ52,IF(DL52=1,DM52,0)))))</f>
        <v>0</v>
      </c>
      <c r="DO52" s="134">
        <f>IF(CY52=2,DA52,IF(DB52=2,DD52,IF(DE52=2,DG52,IF(DH52=2,DJ52,IF(DK52=2,DM52,0)))))</f>
        <v>0</v>
      </c>
      <c r="DP52" s="134">
        <f>IF(CY52=4,DA52,IF(DB52=4,DD52,IF(DE52=4,DG52,IF(DH52=4,DJ52,IF(DK52=4,DM52,0)))))</f>
        <v>0</v>
      </c>
      <c r="DQ52" s="135">
        <f>DO52+DP52</f>
        <v>0</v>
      </c>
      <c r="DR52" s="134">
        <f>IF(CY52=1,DA52,IF(DB52=1,DD52,IF(DE52=1,DG52,IF(DH52=1,DJ52,IF(DK52=1,DM52,0)))))</f>
        <v>0</v>
      </c>
      <c r="DS52" s="112">
        <f>IF(CY52=5,DA52,IF(DB52=5,DD52,IF(DE52=5,DG52,IF(DH52=5,DJ52,IF(DK52=5,DM52,0)))))</f>
        <v>0</v>
      </c>
      <c r="DT52" s="130">
        <f>DR52+DS52</f>
        <v>0</v>
      </c>
      <c r="DU52" s="50">
        <f>IF(((DX52*60+DY52)-(DV52*60+DW52))-((H52*60+J52)-(D52*60+F52))&gt;15,"エラー","")</f>
      </c>
      <c r="DV52" s="49" t="str">
        <f>IF(D52="","0",IF(F52&gt;=45,D52+1,D52))</f>
        <v>0</v>
      </c>
      <c r="DW52" s="49" t="str">
        <f>IF(F52="","0",IF(AND(F52&gt;=0,F52&lt;15),0,IF(AND(F52&gt;=15,F52&lt;30),30,IF(AND(F52&gt;=30,F52&lt;45),30,IF(AND(F52&gt;=45,F52&lt;=59),0)))))</f>
        <v>0</v>
      </c>
      <c r="DX52" s="49" t="str">
        <f>IF(H52="","0",IF(J52&gt;=45,H52+1,H52))</f>
        <v>0</v>
      </c>
      <c r="DY52" s="49" t="str">
        <f>IF(J52="","0",IF(AND(J52&gt;=0,J52&lt;15),0,IF(AND(J52&gt;=15,J52&lt;30),30,IF(AND(J52&gt;=30,J52&lt;45),30,IF(AND(J52&gt;=45,J52&lt;=59),0)))))</f>
        <v>0</v>
      </c>
    </row>
    <row r="53" spans="1:129" ht="9.75" customHeight="1" thickBot="1">
      <c r="A53" s="185"/>
      <c r="B53" s="187"/>
      <c r="C53" s="188"/>
      <c r="D53" s="178"/>
      <c r="E53" s="179"/>
      <c r="F53" s="181"/>
      <c r="G53" s="176"/>
      <c r="H53" s="178"/>
      <c r="I53" s="179"/>
      <c r="J53" s="181"/>
      <c r="K53" s="179"/>
      <c r="L53" s="183"/>
      <c r="M53" s="168"/>
      <c r="N53" s="170"/>
      <c r="O53" s="172"/>
      <c r="P53" s="174"/>
      <c r="Q53" s="168"/>
      <c r="R53" s="170"/>
      <c r="S53" s="152"/>
      <c r="T53" s="153"/>
      <c r="U53" s="154"/>
      <c r="V53" s="155"/>
      <c r="W53" s="156"/>
      <c r="X53" s="157"/>
      <c r="Y53" s="158"/>
      <c r="Z53" s="160"/>
      <c r="AA53" s="164"/>
      <c r="AB53" s="165"/>
      <c r="AC53" s="166"/>
      <c r="AD53" s="149"/>
      <c r="AE53" s="149"/>
      <c r="AF53" s="149"/>
      <c r="AG53" s="16"/>
      <c r="AH53" s="112"/>
      <c r="AI53" s="112"/>
      <c r="AJ53" s="150"/>
      <c r="AK53" s="134"/>
      <c r="AL53" s="134"/>
      <c r="AM53" s="134"/>
      <c r="AN53" s="148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J53" s="19">
        <f>BJ52</f>
      </c>
      <c r="BK53" s="20">
        <f>IF(BK52="","",BK52/60)</f>
      </c>
      <c r="BL53">
        <f>BL52</f>
      </c>
      <c r="BM53">
        <f>IF(BM52="","",BM52/60)</f>
      </c>
      <c r="BN53" s="133"/>
      <c r="BO53" s="134"/>
      <c r="BP53" s="134"/>
      <c r="BQ53" s="138"/>
      <c r="BR53" s="139"/>
      <c r="BS53" s="147"/>
      <c r="BT53" s="139"/>
      <c r="BU53" s="141"/>
      <c r="BV53" s="138"/>
      <c r="BW53" s="139"/>
      <c r="BX53" s="141"/>
      <c r="BY53" s="134"/>
      <c r="BZ53" s="146"/>
      <c r="CA53" s="141"/>
      <c r="CB53" s="144"/>
      <c r="CC53" s="138"/>
      <c r="CD53" s="139"/>
      <c r="CE53" s="141"/>
      <c r="CF53" s="134"/>
      <c r="CG53" s="134"/>
      <c r="CH53" s="146"/>
      <c r="CI53" s="147"/>
      <c r="CJ53" s="134"/>
      <c r="CK53" s="145"/>
      <c r="CL53" s="138"/>
      <c r="CM53" s="139"/>
      <c r="CN53" s="141"/>
      <c r="CO53" s="134"/>
      <c r="CP53" s="112"/>
      <c r="CQ53" s="139"/>
      <c r="CR53" s="144"/>
      <c r="CS53" s="145"/>
      <c r="CT53" s="138"/>
      <c r="CU53" s="139"/>
      <c r="CV53" s="141"/>
      <c r="CW53" s="134"/>
      <c r="CX53" s="142"/>
      <c r="CY53" s="137"/>
      <c r="CZ53" s="112"/>
      <c r="DA53" s="112"/>
      <c r="DB53" s="137"/>
      <c r="DC53" s="112"/>
      <c r="DD53" s="112"/>
      <c r="DE53" s="137"/>
      <c r="DF53" s="112"/>
      <c r="DG53" s="112"/>
      <c r="DH53" s="137"/>
      <c r="DI53" s="112"/>
      <c r="DJ53" s="112"/>
      <c r="DK53" s="137"/>
      <c r="DL53" s="112"/>
      <c r="DM53" s="112"/>
      <c r="DN53" s="131"/>
      <c r="DO53" s="134"/>
      <c r="DP53" s="134"/>
      <c r="DQ53" s="135"/>
      <c r="DR53" s="134"/>
      <c r="DS53" s="112"/>
      <c r="DT53" s="131"/>
      <c r="DU53" s="49">
        <f>IF(((DX52*60+DY52)-(DV52*60+DW52))-((H52*60+J52)-(D52*60+F52))&lt;-14,"エラー","")</f>
      </c>
      <c r="DV53" s="49" t="str">
        <f>IF(D52="","0",IF(F52&gt;=45,D52+1,D52))</f>
        <v>0</v>
      </c>
      <c r="DW53" s="49" t="str">
        <f>IF(F52="","0",IF(AND(F52&gt;=0,F52&lt;15),0,IF(AND(F52&gt;=15,F52&lt;30),30,IF(AND(F52&gt;=30,F52&lt;45),30,IF(AND(F52&gt;=45,F52&lt;=59),0)))))</f>
        <v>0</v>
      </c>
      <c r="DX53" s="49" t="str">
        <f>IF(H52="","0",IF(J52&gt;=45,H52+1,H52))</f>
        <v>0</v>
      </c>
      <c r="DY53" s="49" t="str">
        <f>IF(J52="","0",IF(AND(J52&gt;=0,J52&lt;15),0,IF(AND(J52&gt;=15,J52&lt;30),30,IF(AND(J52&gt;=30,J52&lt;45),30,IF(AND(J52&gt;=45,J52&lt;=59),0)))))</f>
        <v>0</v>
      </c>
    </row>
    <row r="54" spans="1:129" ht="9.75" customHeight="1" thickBot="1">
      <c r="A54" s="184"/>
      <c r="B54" s="186"/>
      <c r="C54" s="188"/>
      <c r="D54" s="177"/>
      <c r="E54" s="169" t="s">
        <v>19</v>
      </c>
      <c r="F54" s="180"/>
      <c r="G54" s="175" t="s">
        <v>20</v>
      </c>
      <c r="H54" s="177"/>
      <c r="I54" s="169" t="s">
        <v>19</v>
      </c>
      <c r="J54" s="180"/>
      <c r="K54" s="169" t="s">
        <v>20</v>
      </c>
      <c r="L54" s="182">
        <f>IF(D54="","",IF(F54&gt;=45,D54+1,D54))</f>
      </c>
      <c r="M54" s="167" t="s">
        <v>19</v>
      </c>
      <c r="N54" s="169">
        <f>IF(F54="","",IF(AND(F54&gt;=0,F54&lt;15),0,IF(AND(F54&gt;=15,F54&lt;30),30,IF(AND(F54&gt;=30,F54&lt;45),30,IF(AND(F54&gt;=45,F54&lt;=59),0)))))</f>
      </c>
      <c r="O54" s="171" t="s">
        <v>20</v>
      </c>
      <c r="P54" s="173">
        <f>IF(H54="","",IF(J54&gt;=45,H54+1,H54))</f>
      </c>
      <c r="Q54" s="167" t="s">
        <v>19</v>
      </c>
      <c r="R54" s="169">
        <f>IF(J54="","",IF(AND(J54&gt;=0,J54&lt;15),0,IF(AND(J54&gt;=15,J54&lt;30),30,IF(AND(J54&gt;=30,J54&lt;45),30,IF(AND(J54&gt;=45,J54&lt;=59),0)))))</f>
      </c>
      <c r="S54" s="151" t="s">
        <v>20</v>
      </c>
      <c r="T54" s="153">
        <f>IF(DN54=0,"",DN54)</f>
      </c>
      <c r="U54" s="154"/>
      <c r="V54" s="155">
        <f>IF(DQ54=0,"",DQ54)</f>
      </c>
      <c r="W54" s="156"/>
      <c r="X54" s="157">
        <f>IF(DT54=0,"",DT54)</f>
      </c>
      <c r="Y54" s="158"/>
      <c r="Z54" s="159">
        <f>AN54</f>
      </c>
      <c r="AA54" s="161">
        <f>IF(DU54="エラー","実績エラー","")</f>
      </c>
      <c r="AB54" s="162"/>
      <c r="AC54" s="163"/>
      <c r="AD54" s="149">
        <f>IF(AND(DU55="エラー",J54&lt;&gt;""),"実績エラー","")</f>
      </c>
      <c r="AE54" s="149"/>
      <c r="AF54" s="149"/>
      <c r="AG54" s="16"/>
      <c r="AH54" s="112">
        <f>IF(AND(D54&gt;=0,F54&gt;=0,H54&gt;=0,J54&gt;=0,C54="",D54&lt;&gt;"",F54&lt;&gt;"",H54&lt;&gt;"",J54&lt;&gt;""),1,0)</f>
        <v>0</v>
      </c>
      <c r="AI54" s="112">
        <f>IF(OR(C54=1,C54=2),0,IF(C54="",0,1))</f>
        <v>0</v>
      </c>
      <c r="AJ54" s="150">
        <f>IF(T54="",0,T54)</f>
        <v>0</v>
      </c>
      <c r="AK54" s="134">
        <f>IF(V54="",0,V54)</f>
        <v>0</v>
      </c>
      <c r="AL54" s="134">
        <f>IF(X54="",0,X54)</f>
        <v>0</v>
      </c>
      <c r="AM54" s="134">
        <f>SUM(AJ54:AL55)</f>
        <v>0</v>
      </c>
      <c r="AN54" s="148">
        <f>IF(AM54=0,"",IF(AM54=0.5,1,""))</f>
      </c>
      <c r="AO54" s="112">
        <f>IF(C54=1,AJ54,"")</f>
      </c>
      <c r="AP54" s="112">
        <f>IF(C54=1,AK54,"")</f>
      </c>
      <c r="AQ54" s="112">
        <f>IF(C54=1,AL54,"")</f>
      </c>
      <c r="AR54" s="112">
        <f>SUM(AO54:AQ55)</f>
        <v>0</v>
      </c>
      <c r="AS54" s="112">
        <f>IF(AR54=0,"",AR54)</f>
      </c>
      <c r="AT54" s="112">
        <f>IF(C54=2,AJ54,"")</f>
      </c>
      <c r="AU54" s="112">
        <f>IF(C54=2,AK54,"")</f>
      </c>
      <c r="AV54" s="112">
        <f>IF(C54=2,AL54,"")</f>
      </c>
      <c r="AW54" s="112">
        <f>SUM(AT54:AV55)</f>
        <v>0</v>
      </c>
      <c r="AX54" s="112">
        <f>IF(AW54=0,"",AW54)</f>
      </c>
      <c r="AY54" s="112">
        <f>IF(C54=3,AJ54,"")</f>
      </c>
      <c r="AZ54" s="112">
        <f>IF(C54=3,AK54,"")</f>
      </c>
      <c r="BA54" s="112">
        <f>IF(C54=3,AL54,"")</f>
      </c>
      <c r="BB54" s="112">
        <f>SUM(AY54:BA55)</f>
        <v>0</v>
      </c>
      <c r="BC54" s="112">
        <f>IF(BB54=0,"",BB54)</f>
      </c>
      <c r="BD54" s="112">
        <f>IF(C54=4,AJ54,"")</f>
      </c>
      <c r="BE54" s="112">
        <f>IF(C54=4,AK54,"")</f>
      </c>
      <c r="BF54" s="112">
        <f>IF(C54=4,AL54,"")</f>
      </c>
      <c r="BG54" s="112">
        <f>SUM(BD54:BF55)</f>
        <v>0</v>
      </c>
      <c r="BH54" s="112">
        <f>IF(BG54=0,"",BG54)</f>
      </c>
      <c r="BJ54" s="17">
        <f>IF(L54="","",L54)</f>
      </c>
      <c r="BK54" s="17">
        <f>IF(N54="","",N54)</f>
      </c>
      <c r="BL54" s="18">
        <f>IF(P54="","",P54)</f>
      </c>
      <c r="BM54" s="18">
        <f>IF(R54="","",R54)</f>
      </c>
      <c r="BN54" s="133">
        <f>SUM(BJ55:BK55)</f>
        <v>0</v>
      </c>
      <c r="BO54" s="134">
        <f>SUM(BL55:BM55)</f>
        <v>0</v>
      </c>
      <c r="BP54" s="134">
        <f>BO54-BN54</f>
        <v>0</v>
      </c>
      <c r="BQ54" s="138">
        <f>IF(AND(BN54&gt;=0,BN54&lt;6),1,IF(AND(BN54&gt;=6,BN54&lt;8),2,IF(AND(BN54&gt;=8,BN54&lt;18),3,IF(AND(BN54&gt;=18,BN54&lt;22),4,IF(AND(BN54&gt;=22,BN54&lt;24),5,0)))))</f>
        <v>1</v>
      </c>
      <c r="BR54" s="139">
        <f>IF(BQ54=1,3,IF(BQ54=2,2,IF(BQ54=3,1,IF(BQ54=4,2,IF(BQ54=5,3,0)))))</f>
        <v>3</v>
      </c>
      <c r="BS54" s="147">
        <f>IF(BQ54=1,6,IF(BQ54=2,8,IF(BQ54=3,18,IF(BQ54=4,22,IF(BQ54=5,24,0)))))</f>
        <v>6</v>
      </c>
      <c r="BT54" s="143">
        <f>IF(BS54&gt;BO54,BP54,BS54-BN54)</f>
        <v>0</v>
      </c>
      <c r="BU54" s="144">
        <f>BP54-BT54</f>
        <v>0</v>
      </c>
      <c r="BV54" s="138">
        <f>IF(BU54&gt;0,BQ54+1,0)</f>
        <v>0</v>
      </c>
      <c r="BW54" s="139">
        <f>IF(BV54=1,3,IF(BV54=2,2,IF(BV54=3,1,IF(BV54=4,2,IF(BV54=5,3,0)))))</f>
        <v>0</v>
      </c>
      <c r="BX54" s="140">
        <f>IF(BV54=1,0,IF(BV54=2,6,IF(BV54=3,8,IF(BV54=4,18,IF(BV54=5,22,0)))))</f>
        <v>0</v>
      </c>
      <c r="BY54" s="134">
        <f>IF(BV54=1,6,IF(BV54=2,8,IF(BV54=3,18,IF(BV54=4,22,IF(BV54=5,24,0)))))</f>
        <v>0</v>
      </c>
      <c r="BZ54" s="146">
        <f>IF(BU54&gt;CA54,BU54-CA54,IF(BU54=CA54,CA54,BU54))</f>
        <v>0</v>
      </c>
      <c r="CA54" s="141">
        <f>IF(BU54&gt;=BY54-BX54,BU54-(BY54-BX54),BU54)</f>
        <v>0</v>
      </c>
      <c r="CB54" s="144">
        <f>BP54-(BT54+BZ54)</f>
        <v>0</v>
      </c>
      <c r="CC54" s="138">
        <f>IF(CB54&gt;0,BV54+1,0)</f>
        <v>0</v>
      </c>
      <c r="CD54" s="139">
        <f>IF(CC54=1,3,IF(CC54=2,2,IF(CC54=3,1,IF(CC54=4,2,IF(CC54=5,3,0)))))</f>
        <v>0</v>
      </c>
      <c r="CE54" s="140">
        <f>IF(CC54=1,0,IF(CC54=2,6,IF(CC54=3,8,IF(CC54=4,18,IF(CC54=5,22,0)))))</f>
        <v>0</v>
      </c>
      <c r="CF54" s="134">
        <f>IF(CC54=1,6,IF(CC54=2,8,IF(CC54=3,18,IF(CC54=4,22,IF(CC54=5,24,0)))))</f>
        <v>0</v>
      </c>
      <c r="CG54" s="134">
        <f>CE54+CB54</f>
        <v>0</v>
      </c>
      <c r="CH54" s="146">
        <f>IF(CG54&gt;CF54,CF54-CE54,CG54-CE54)</f>
        <v>0</v>
      </c>
      <c r="CI54" s="147">
        <f>CB54-CH54</f>
        <v>0</v>
      </c>
      <c r="CJ54" s="134">
        <f>IF(CI54&gt;=0,CF54,CI54)</f>
        <v>0</v>
      </c>
      <c r="CK54" s="145">
        <f>IF(CI54&gt;0,1,0)</f>
        <v>0</v>
      </c>
      <c r="CL54" s="138">
        <f>IF(CD54=0,0,CC54+1)</f>
        <v>0</v>
      </c>
      <c r="CM54" s="139">
        <f>IF(CL54=1,3,IF(CL54=2,2,IF(CL54=3,1,IF(CL54=4,2,IF(CL54=5,3,0)))))</f>
        <v>0</v>
      </c>
      <c r="CN54" s="140">
        <f>IF(CL54=1,0,IF(CL54=2,6,IF(CL54=3,8,IF(CL54=4,18,IF(CL54=5,22,0)))))</f>
        <v>0</v>
      </c>
      <c r="CO54" s="134">
        <f>IF(CL54=1,6,IF(CL54=2,8,IF(CL54=3,18,IF(CL54=4,22,IF(CL54=5,24,0)))))</f>
        <v>0</v>
      </c>
      <c r="CP54" s="136">
        <f>CI54+CN54</f>
        <v>0</v>
      </c>
      <c r="CQ54" s="143">
        <f>IF(CP54&gt;CO54,CO54-CN54,CP54-CN54)</f>
        <v>0</v>
      </c>
      <c r="CR54" s="144">
        <f>IF(CQ54&gt;0,CP54-(CN54+CQ54),0)</f>
        <v>0</v>
      </c>
      <c r="CS54" s="145">
        <f>IF(CQ54&gt;0,1,0)</f>
        <v>0</v>
      </c>
      <c r="CT54" s="138">
        <f>IF(CS54=1,CL54+1,0)</f>
        <v>0</v>
      </c>
      <c r="CU54" s="139">
        <f>IF(CT54=1,3,IF(CT54=2,2,IF(CT54=3,1,IF(CT54=4,2,IF(CT54=5,3,0)))))</f>
        <v>0</v>
      </c>
      <c r="CV54" s="140">
        <f>IF(CT54=1,0,IF(CT54=2,6,IF(CT54=3,8,IF(CT54=4,18,IF(CT54=5,22,0)))))</f>
        <v>0</v>
      </c>
      <c r="CW54" s="134">
        <f>IF(CT54=1,6,IF(CT54=2,8,IF(CT54=3,18,IF(CT54=4,22,IF(CT54=5,24,0)))))</f>
        <v>0</v>
      </c>
      <c r="CX54" s="142">
        <f>IF(CT54&gt;0,CR54,0)</f>
        <v>0</v>
      </c>
      <c r="CY54" s="137">
        <f>BQ54</f>
        <v>1</v>
      </c>
      <c r="CZ54" s="112">
        <f>BR54</f>
        <v>3</v>
      </c>
      <c r="DA54" s="136">
        <f>BT54</f>
        <v>0</v>
      </c>
      <c r="DB54" s="137">
        <f>BV54</f>
        <v>0</v>
      </c>
      <c r="DC54" s="112">
        <f>BW54</f>
        <v>0</v>
      </c>
      <c r="DD54" s="134">
        <f>BZ54</f>
        <v>0</v>
      </c>
      <c r="DE54" s="137">
        <f>CC54</f>
        <v>0</v>
      </c>
      <c r="DF54" s="112">
        <f>CD54</f>
        <v>0</v>
      </c>
      <c r="DG54" s="134">
        <f>CH54</f>
        <v>0</v>
      </c>
      <c r="DH54" s="137">
        <f>CL54</f>
        <v>0</v>
      </c>
      <c r="DI54" s="112">
        <f>CM54</f>
        <v>0</v>
      </c>
      <c r="DJ54" s="136">
        <f>CQ54</f>
        <v>0</v>
      </c>
      <c r="DK54" s="137">
        <f>CT54</f>
        <v>0</v>
      </c>
      <c r="DL54" s="112">
        <f>CU54</f>
        <v>0</v>
      </c>
      <c r="DM54" s="133">
        <f>CX54</f>
        <v>0</v>
      </c>
      <c r="DN54" s="131">
        <f>IF(CZ54=1,DA54,IF(DC54=1,DD54,IF(DF54=1,DG54,IF(DI54=1,DJ54,IF(DL54=1,DM54,0)))))</f>
        <v>0</v>
      </c>
      <c r="DO54" s="134">
        <f>IF(CY54=2,DA54,IF(DB54=2,DD54,IF(DE54=2,DG54,IF(DH54=2,DJ54,IF(DK54=2,DM54,0)))))</f>
        <v>0</v>
      </c>
      <c r="DP54" s="134">
        <f>IF(CY54=4,DA54,IF(DB54=4,DD54,IF(DE54=4,DG54,IF(DH54=4,DJ54,IF(DK54=4,DM54,0)))))</f>
        <v>0</v>
      </c>
      <c r="DQ54" s="135">
        <f>DO54+DP54</f>
        <v>0</v>
      </c>
      <c r="DR54" s="134">
        <f>IF(CY54=1,DA54,IF(DB54=1,DD54,IF(DE54=1,DG54,IF(DH54=1,DJ54,IF(DK54=1,DM54,0)))))</f>
        <v>0</v>
      </c>
      <c r="DS54" s="112">
        <f>IF(CY54=5,DA54,IF(DB54=5,DD54,IF(DE54=5,DG54,IF(DH54=5,DJ54,IF(DK54=5,DM54,0)))))</f>
        <v>0</v>
      </c>
      <c r="DT54" s="130">
        <f>DR54+DS54</f>
        <v>0</v>
      </c>
      <c r="DU54" s="50">
        <f>IF(((DX54*60+DY54)-(DV54*60+DW54))-((H54*60+J54)-(D54*60+F54))&gt;15,"エラー","")</f>
      </c>
      <c r="DV54" s="49" t="str">
        <f>IF(D54="","0",IF(F54&gt;=45,D54+1,D54))</f>
        <v>0</v>
      </c>
      <c r="DW54" s="49" t="str">
        <f>IF(F54="","0",IF(AND(F54&gt;=0,F54&lt;15),0,IF(AND(F54&gt;=15,F54&lt;30),30,IF(AND(F54&gt;=30,F54&lt;45),30,IF(AND(F54&gt;=45,F54&lt;=59),0)))))</f>
        <v>0</v>
      </c>
      <c r="DX54" s="49" t="str">
        <f>IF(H54="","0",IF(J54&gt;=45,H54+1,H54))</f>
        <v>0</v>
      </c>
      <c r="DY54" s="49" t="str">
        <f>IF(J54="","0",IF(AND(J54&gt;=0,J54&lt;15),0,IF(AND(J54&gt;=15,J54&lt;30),30,IF(AND(J54&gt;=30,J54&lt;45),30,IF(AND(J54&gt;=45,J54&lt;=59),0)))))</f>
        <v>0</v>
      </c>
    </row>
    <row r="55" spans="1:129" ht="9.75" customHeight="1" thickBot="1">
      <c r="A55" s="185"/>
      <c r="B55" s="187"/>
      <c r="C55" s="188"/>
      <c r="D55" s="178"/>
      <c r="E55" s="179"/>
      <c r="F55" s="181"/>
      <c r="G55" s="176"/>
      <c r="H55" s="178"/>
      <c r="I55" s="179"/>
      <c r="J55" s="181"/>
      <c r="K55" s="179"/>
      <c r="L55" s="183"/>
      <c r="M55" s="168"/>
      <c r="N55" s="170"/>
      <c r="O55" s="172"/>
      <c r="P55" s="174"/>
      <c r="Q55" s="168"/>
      <c r="R55" s="170"/>
      <c r="S55" s="152"/>
      <c r="T55" s="153"/>
      <c r="U55" s="154"/>
      <c r="V55" s="155"/>
      <c r="W55" s="156"/>
      <c r="X55" s="157"/>
      <c r="Y55" s="158"/>
      <c r="Z55" s="160"/>
      <c r="AA55" s="164"/>
      <c r="AB55" s="165"/>
      <c r="AC55" s="166"/>
      <c r="AD55" s="149"/>
      <c r="AE55" s="149"/>
      <c r="AF55" s="149"/>
      <c r="AG55" s="16"/>
      <c r="AH55" s="112"/>
      <c r="AI55" s="112"/>
      <c r="AJ55" s="150"/>
      <c r="AK55" s="134"/>
      <c r="AL55" s="134"/>
      <c r="AM55" s="134"/>
      <c r="AN55" s="148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J55" s="19">
        <f>BJ54</f>
      </c>
      <c r="BK55" s="20">
        <f>IF(BK54="","",BK54/60)</f>
      </c>
      <c r="BL55">
        <f>BL54</f>
      </c>
      <c r="BM55">
        <f>IF(BM54="","",BM54/60)</f>
      </c>
      <c r="BN55" s="133"/>
      <c r="BO55" s="134"/>
      <c r="BP55" s="134"/>
      <c r="BQ55" s="138"/>
      <c r="BR55" s="139"/>
      <c r="BS55" s="147"/>
      <c r="BT55" s="139"/>
      <c r="BU55" s="141"/>
      <c r="BV55" s="138"/>
      <c r="BW55" s="139"/>
      <c r="BX55" s="141"/>
      <c r="BY55" s="134"/>
      <c r="BZ55" s="146"/>
      <c r="CA55" s="141"/>
      <c r="CB55" s="144"/>
      <c r="CC55" s="138"/>
      <c r="CD55" s="139"/>
      <c r="CE55" s="141"/>
      <c r="CF55" s="134"/>
      <c r="CG55" s="134"/>
      <c r="CH55" s="146"/>
      <c r="CI55" s="147"/>
      <c r="CJ55" s="134"/>
      <c r="CK55" s="145"/>
      <c r="CL55" s="138"/>
      <c r="CM55" s="139"/>
      <c r="CN55" s="141"/>
      <c r="CO55" s="134"/>
      <c r="CP55" s="112"/>
      <c r="CQ55" s="139"/>
      <c r="CR55" s="144"/>
      <c r="CS55" s="145"/>
      <c r="CT55" s="138"/>
      <c r="CU55" s="139"/>
      <c r="CV55" s="141"/>
      <c r="CW55" s="134"/>
      <c r="CX55" s="142"/>
      <c r="CY55" s="137"/>
      <c r="CZ55" s="112"/>
      <c r="DA55" s="112"/>
      <c r="DB55" s="137"/>
      <c r="DC55" s="112"/>
      <c r="DD55" s="112"/>
      <c r="DE55" s="137"/>
      <c r="DF55" s="112"/>
      <c r="DG55" s="112"/>
      <c r="DH55" s="137"/>
      <c r="DI55" s="112"/>
      <c r="DJ55" s="112"/>
      <c r="DK55" s="137"/>
      <c r="DL55" s="112"/>
      <c r="DM55" s="112"/>
      <c r="DN55" s="131"/>
      <c r="DO55" s="134"/>
      <c r="DP55" s="134"/>
      <c r="DQ55" s="135"/>
      <c r="DR55" s="134"/>
      <c r="DS55" s="112"/>
      <c r="DT55" s="131"/>
      <c r="DU55" s="49">
        <f>IF(((DX54*60+DY54)-(DV54*60+DW54))-((H54*60+J54)-(D54*60+F54))&lt;-14,"エラー","")</f>
      </c>
      <c r="DV55" s="49" t="str">
        <f>IF(D54="","0",IF(F54&gt;=45,D54+1,D54))</f>
        <v>0</v>
      </c>
      <c r="DW55" s="49" t="str">
        <f>IF(F54="","0",IF(AND(F54&gt;=0,F54&lt;15),0,IF(AND(F54&gt;=15,F54&lt;30),30,IF(AND(F54&gt;=30,F54&lt;45),30,IF(AND(F54&gt;=45,F54&lt;=59),0)))))</f>
        <v>0</v>
      </c>
      <c r="DX55" s="49" t="str">
        <f>IF(H54="","0",IF(J54&gt;=45,H54+1,H54))</f>
        <v>0</v>
      </c>
      <c r="DY55" s="49" t="str">
        <f>IF(J54="","0",IF(AND(J54&gt;=0,J54&lt;15),0,IF(AND(J54&gt;=15,J54&lt;30),30,IF(AND(J54&gt;=30,J54&lt;45),30,IF(AND(J54&gt;=45,J54&lt;=59),0)))))</f>
        <v>0</v>
      </c>
    </row>
    <row r="56" spans="1:129" ht="9.75" customHeight="1" thickBot="1">
      <c r="A56" s="184"/>
      <c r="B56" s="186"/>
      <c r="C56" s="188"/>
      <c r="D56" s="177"/>
      <c r="E56" s="169" t="s">
        <v>19</v>
      </c>
      <c r="F56" s="180"/>
      <c r="G56" s="175" t="s">
        <v>20</v>
      </c>
      <c r="H56" s="177"/>
      <c r="I56" s="169" t="s">
        <v>19</v>
      </c>
      <c r="J56" s="180"/>
      <c r="K56" s="169" t="s">
        <v>20</v>
      </c>
      <c r="L56" s="182">
        <f>IF(D56="","",IF(F56&gt;=45,D56+1,D56))</f>
      </c>
      <c r="M56" s="167" t="s">
        <v>19</v>
      </c>
      <c r="N56" s="169">
        <f>IF(F56="","",IF(AND(F56&gt;=0,F56&lt;15),0,IF(AND(F56&gt;=15,F56&lt;30),30,IF(AND(F56&gt;=30,F56&lt;45),30,IF(AND(F56&gt;=45,F56&lt;=59),0)))))</f>
      </c>
      <c r="O56" s="171" t="s">
        <v>20</v>
      </c>
      <c r="P56" s="173">
        <f>IF(H56="","",IF(J56&gt;=45,H56+1,H56))</f>
      </c>
      <c r="Q56" s="167" t="s">
        <v>19</v>
      </c>
      <c r="R56" s="169">
        <f>IF(J56="","",IF(AND(J56&gt;=0,J56&lt;15),0,IF(AND(J56&gt;=15,J56&lt;30),30,IF(AND(J56&gt;=30,J56&lt;45),30,IF(AND(J56&gt;=45,J56&lt;=59),0)))))</f>
      </c>
      <c r="S56" s="151" t="s">
        <v>20</v>
      </c>
      <c r="T56" s="153">
        <f>IF(DN56=0,"",DN56)</f>
      </c>
      <c r="U56" s="154"/>
      <c r="V56" s="155">
        <f>IF(DQ56=0,"",DQ56)</f>
      </c>
      <c r="W56" s="156"/>
      <c r="X56" s="157">
        <f>IF(DT56=0,"",DT56)</f>
      </c>
      <c r="Y56" s="158"/>
      <c r="Z56" s="159">
        <f>AN56</f>
      </c>
      <c r="AA56" s="161">
        <f>IF(DU56="エラー","実績エラー","")</f>
      </c>
      <c r="AB56" s="162"/>
      <c r="AC56" s="163"/>
      <c r="AD56" s="149">
        <f>IF(AND(DU57="エラー",J56&lt;&gt;""),"実績エラー","")</f>
      </c>
      <c r="AE56" s="149"/>
      <c r="AF56" s="149"/>
      <c r="AG56" s="16"/>
      <c r="AH56" s="112">
        <f>IF(AND(D56&gt;=0,F56&gt;=0,H56&gt;=0,J56&gt;=0,C56="",D56&lt;&gt;"",F56&lt;&gt;"",H56&lt;&gt;"",J56&lt;&gt;""),1,0)</f>
        <v>0</v>
      </c>
      <c r="AI56" s="112">
        <f>IF(OR(C56=1,C56=2),0,IF(C56="",0,1))</f>
        <v>0</v>
      </c>
      <c r="AJ56" s="150">
        <f>IF(T56="",0,T56)</f>
        <v>0</v>
      </c>
      <c r="AK56" s="134">
        <f>IF(V56="",0,V56)</f>
        <v>0</v>
      </c>
      <c r="AL56" s="134">
        <f>IF(X56="",0,X56)</f>
        <v>0</v>
      </c>
      <c r="AM56" s="134">
        <f>SUM(AJ56:AL57)</f>
        <v>0</v>
      </c>
      <c r="AN56" s="148">
        <f>IF(AM56=0,"",IF(AM56=0.5,1,""))</f>
      </c>
      <c r="AO56" s="112">
        <f>IF(C56=1,AJ56,"")</f>
      </c>
      <c r="AP56" s="112">
        <f>IF(C56=1,AK56,"")</f>
      </c>
      <c r="AQ56" s="112">
        <f>IF(C56=1,AL56,"")</f>
      </c>
      <c r="AR56" s="112">
        <f>SUM(AO56:AQ57)</f>
        <v>0</v>
      </c>
      <c r="AS56" s="112">
        <f>IF(AR56=0,"",AR56)</f>
      </c>
      <c r="AT56" s="112">
        <f>IF(C56=2,AJ56,"")</f>
      </c>
      <c r="AU56" s="112">
        <f>IF(C56=2,AK56,"")</f>
      </c>
      <c r="AV56" s="112">
        <f>IF(C56=2,AL56,"")</f>
      </c>
      <c r="AW56" s="112">
        <f>SUM(AT56:AV57)</f>
        <v>0</v>
      </c>
      <c r="AX56" s="112">
        <f>IF(AW56=0,"",AW56)</f>
      </c>
      <c r="AY56" s="112">
        <f>IF(C56=3,AJ56,"")</f>
      </c>
      <c r="AZ56" s="112">
        <f>IF(C56=3,AK56,"")</f>
      </c>
      <c r="BA56" s="112">
        <f>IF(C56=3,AL56,"")</f>
      </c>
      <c r="BB56" s="112">
        <f>SUM(AY56:BA57)</f>
        <v>0</v>
      </c>
      <c r="BC56" s="112">
        <f>IF(BB56=0,"",BB56)</f>
      </c>
      <c r="BD56" s="112">
        <f>IF(C56=4,AJ56,"")</f>
      </c>
      <c r="BE56" s="112">
        <f>IF(C56=4,AK56,"")</f>
      </c>
      <c r="BF56" s="112">
        <f>IF(C56=4,AL56,"")</f>
      </c>
      <c r="BG56" s="112">
        <f>SUM(BD56:BF57)</f>
        <v>0</v>
      </c>
      <c r="BH56" s="112">
        <f>IF(BG56=0,"",BG56)</f>
      </c>
      <c r="BJ56" s="17">
        <f>IF(L56="","",L56)</f>
      </c>
      <c r="BK56" s="17">
        <f>IF(N56="","",N56)</f>
      </c>
      <c r="BL56" s="18">
        <f>IF(P56="","",P56)</f>
      </c>
      <c r="BM56" s="18">
        <f>IF(R56="","",R56)</f>
      </c>
      <c r="BN56" s="133">
        <f>SUM(BJ57:BK57)</f>
        <v>0</v>
      </c>
      <c r="BO56" s="134">
        <f>SUM(BL57:BM57)</f>
        <v>0</v>
      </c>
      <c r="BP56" s="134">
        <f>BO56-BN56</f>
        <v>0</v>
      </c>
      <c r="BQ56" s="138">
        <f>IF(AND(BN56&gt;=0,BN56&lt;6),1,IF(AND(BN56&gt;=6,BN56&lt;8),2,IF(AND(BN56&gt;=8,BN56&lt;18),3,IF(AND(BN56&gt;=18,BN56&lt;22),4,IF(AND(BN56&gt;=22,BN56&lt;24),5,0)))))</f>
        <v>1</v>
      </c>
      <c r="BR56" s="139">
        <f>IF(BQ56=1,3,IF(BQ56=2,2,IF(BQ56=3,1,IF(BQ56=4,2,IF(BQ56=5,3,0)))))</f>
        <v>3</v>
      </c>
      <c r="BS56" s="147">
        <f>IF(BQ56=1,6,IF(BQ56=2,8,IF(BQ56=3,18,IF(BQ56=4,22,IF(BQ56=5,24,0)))))</f>
        <v>6</v>
      </c>
      <c r="BT56" s="143">
        <f>IF(BS56&gt;BO56,BP56,BS56-BN56)</f>
        <v>0</v>
      </c>
      <c r="BU56" s="144">
        <f>BP56-BT56</f>
        <v>0</v>
      </c>
      <c r="BV56" s="138">
        <f>IF(BU56&gt;0,BQ56+1,0)</f>
        <v>0</v>
      </c>
      <c r="BW56" s="139">
        <f>IF(BV56=1,3,IF(BV56=2,2,IF(BV56=3,1,IF(BV56=4,2,IF(BV56=5,3,0)))))</f>
        <v>0</v>
      </c>
      <c r="BX56" s="140">
        <f>IF(BV56=1,0,IF(BV56=2,6,IF(BV56=3,8,IF(BV56=4,18,IF(BV56=5,22,0)))))</f>
        <v>0</v>
      </c>
      <c r="BY56" s="134">
        <f>IF(BV56=1,6,IF(BV56=2,8,IF(BV56=3,18,IF(BV56=4,22,IF(BV56=5,24,0)))))</f>
        <v>0</v>
      </c>
      <c r="BZ56" s="146">
        <f>IF(BU56&gt;CA56,BU56-CA56,IF(BU56=CA56,CA56,BU56))</f>
        <v>0</v>
      </c>
      <c r="CA56" s="141">
        <f>IF(BU56&gt;=BY56-BX56,BU56-(BY56-BX56),BU56)</f>
        <v>0</v>
      </c>
      <c r="CB56" s="144">
        <f>BP56-(BT56+BZ56)</f>
        <v>0</v>
      </c>
      <c r="CC56" s="138">
        <f>IF(CB56&gt;0,BV56+1,0)</f>
        <v>0</v>
      </c>
      <c r="CD56" s="139">
        <f>IF(CC56=1,3,IF(CC56=2,2,IF(CC56=3,1,IF(CC56=4,2,IF(CC56=5,3,0)))))</f>
        <v>0</v>
      </c>
      <c r="CE56" s="140">
        <f>IF(CC56=1,0,IF(CC56=2,6,IF(CC56=3,8,IF(CC56=4,18,IF(CC56=5,22,0)))))</f>
        <v>0</v>
      </c>
      <c r="CF56" s="134">
        <f>IF(CC56=1,6,IF(CC56=2,8,IF(CC56=3,18,IF(CC56=4,22,IF(CC56=5,24,0)))))</f>
        <v>0</v>
      </c>
      <c r="CG56" s="134">
        <f>CE56+CB56</f>
        <v>0</v>
      </c>
      <c r="CH56" s="146">
        <f>IF(CG56&gt;CF56,CF56-CE56,CG56-CE56)</f>
        <v>0</v>
      </c>
      <c r="CI56" s="147">
        <f>CB56-CH56</f>
        <v>0</v>
      </c>
      <c r="CJ56" s="134">
        <f>IF(CI56&gt;=0,CF56,CI56)</f>
        <v>0</v>
      </c>
      <c r="CK56" s="145">
        <f>IF(CI56&gt;0,1,0)</f>
        <v>0</v>
      </c>
      <c r="CL56" s="138">
        <f>IF(CD56=0,0,CC56+1)</f>
        <v>0</v>
      </c>
      <c r="CM56" s="139">
        <f>IF(CL56=1,3,IF(CL56=2,2,IF(CL56=3,1,IF(CL56=4,2,IF(CL56=5,3,0)))))</f>
        <v>0</v>
      </c>
      <c r="CN56" s="140">
        <f>IF(CL56=1,0,IF(CL56=2,6,IF(CL56=3,8,IF(CL56=4,18,IF(CL56=5,22,0)))))</f>
        <v>0</v>
      </c>
      <c r="CO56" s="134">
        <f>IF(CL56=1,6,IF(CL56=2,8,IF(CL56=3,18,IF(CL56=4,22,IF(CL56=5,24,0)))))</f>
        <v>0</v>
      </c>
      <c r="CP56" s="136">
        <f>CI56+CN56</f>
        <v>0</v>
      </c>
      <c r="CQ56" s="143">
        <f>IF(CP56&gt;CO56,CO56-CN56,CP56-CN56)</f>
        <v>0</v>
      </c>
      <c r="CR56" s="144">
        <f>IF(CQ56&gt;0,CP56-(CN56+CQ56),0)</f>
        <v>0</v>
      </c>
      <c r="CS56" s="145">
        <f>IF(CQ56&gt;0,1,0)</f>
        <v>0</v>
      </c>
      <c r="CT56" s="138">
        <f>IF(CS56=1,CL56+1,0)</f>
        <v>0</v>
      </c>
      <c r="CU56" s="139">
        <f>IF(CT56=1,3,IF(CT56=2,2,IF(CT56=3,1,IF(CT56=4,2,IF(CT56=5,3,0)))))</f>
        <v>0</v>
      </c>
      <c r="CV56" s="140">
        <f>IF(CT56=1,0,IF(CT56=2,6,IF(CT56=3,8,IF(CT56=4,18,IF(CT56=5,22,0)))))</f>
        <v>0</v>
      </c>
      <c r="CW56" s="134">
        <f>IF(CT56=1,6,IF(CT56=2,8,IF(CT56=3,18,IF(CT56=4,22,IF(CT56=5,24,0)))))</f>
        <v>0</v>
      </c>
      <c r="CX56" s="142">
        <f>IF(CT56&gt;0,CR56,0)</f>
        <v>0</v>
      </c>
      <c r="CY56" s="137">
        <f>BQ56</f>
        <v>1</v>
      </c>
      <c r="CZ56" s="112">
        <f>BR56</f>
        <v>3</v>
      </c>
      <c r="DA56" s="136">
        <f>BT56</f>
        <v>0</v>
      </c>
      <c r="DB56" s="137">
        <f>BV56</f>
        <v>0</v>
      </c>
      <c r="DC56" s="112">
        <f>BW56</f>
        <v>0</v>
      </c>
      <c r="DD56" s="134">
        <f>BZ56</f>
        <v>0</v>
      </c>
      <c r="DE56" s="137">
        <f>CC56</f>
        <v>0</v>
      </c>
      <c r="DF56" s="112">
        <f>CD56</f>
        <v>0</v>
      </c>
      <c r="DG56" s="134">
        <f>CH56</f>
        <v>0</v>
      </c>
      <c r="DH56" s="137">
        <f>CL56</f>
        <v>0</v>
      </c>
      <c r="DI56" s="112">
        <f>CM56</f>
        <v>0</v>
      </c>
      <c r="DJ56" s="136">
        <f>CQ56</f>
        <v>0</v>
      </c>
      <c r="DK56" s="137">
        <f>CT56</f>
        <v>0</v>
      </c>
      <c r="DL56" s="112">
        <f>CU56</f>
        <v>0</v>
      </c>
      <c r="DM56" s="133">
        <f>CX56</f>
        <v>0</v>
      </c>
      <c r="DN56" s="131">
        <f>IF(CZ56=1,DA56,IF(DC56=1,DD56,IF(DF56=1,DG56,IF(DI56=1,DJ56,IF(DL56=1,DM56,0)))))</f>
        <v>0</v>
      </c>
      <c r="DO56" s="134">
        <f>IF(CY56=2,DA56,IF(DB56=2,DD56,IF(DE56=2,DG56,IF(DH56=2,DJ56,IF(DK56=2,DM56,0)))))</f>
        <v>0</v>
      </c>
      <c r="DP56" s="134">
        <f>IF(CY56=4,DA56,IF(DB56=4,DD56,IF(DE56=4,DG56,IF(DH56=4,DJ56,IF(DK56=4,DM56,0)))))</f>
        <v>0</v>
      </c>
      <c r="DQ56" s="135">
        <f>DO56+DP56</f>
        <v>0</v>
      </c>
      <c r="DR56" s="134">
        <f>IF(CY56=1,DA56,IF(DB56=1,DD56,IF(DE56=1,DG56,IF(DH56=1,DJ56,IF(DK56=1,DM56,0)))))</f>
        <v>0</v>
      </c>
      <c r="DS56" s="112">
        <f>IF(CY56=5,DA56,IF(DB56=5,DD56,IF(DE56=5,DG56,IF(DH56=5,DJ56,IF(DK56=5,DM56,0)))))</f>
        <v>0</v>
      </c>
      <c r="DT56" s="130">
        <f>DR56+DS56</f>
        <v>0</v>
      </c>
      <c r="DU56" s="50">
        <f>IF(((DX56*60+DY56)-(DV56*60+DW56))-((H56*60+J56)-(D56*60+F56))&gt;15,"エラー","")</f>
      </c>
      <c r="DV56" s="49" t="str">
        <f>IF(D56="","0",IF(F56&gt;=45,D56+1,D56))</f>
        <v>0</v>
      </c>
      <c r="DW56" s="49" t="str">
        <f>IF(F56="","0",IF(AND(F56&gt;=0,F56&lt;15),0,IF(AND(F56&gt;=15,F56&lt;30),30,IF(AND(F56&gt;=30,F56&lt;45),30,IF(AND(F56&gt;=45,F56&lt;=59),0)))))</f>
        <v>0</v>
      </c>
      <c r="DX56" s="49" t="str">
        <f>IF(H56="","0",IF(J56&gt;=45,H56+1,H56))</f>
        <v>0</v>
      </c>
      <c r="DY56" s="49" t="str">
        <f>IF(J56="","0",IF(AND(J56&gt;=0,J56&lt;15),0,IF(AND(J56&gt;=15,J56&lt;30),30,IF(AND(J56&gt;=30,J56&lt;45),30,IF(AND(J56&gt;=45,J56&lt;=59),0)))))</f>
        <v>0</v>
      </c>
    </row>
    <row r="57" spans="1:129" ht="9.75" customHeight="1" thickBot="1">
      <c r="A57" s="185"/>
      <c r="B57" s="187"/>
      <c r="C57" s="188"/>
      <c r="D57" s="178"/>
      <c r="E57" s="179"/>
      <c r="F57" s="181"/>
      <c r="G57" s="176"/>
      <c r="H57" s="178"/>
      <c r="I57" s="179"/>
      <c r="J57" s="181"/>
      <c r="K57" s="179"/>
      <c r="L57" s="183"/>
      <c r="M57" s="168"/>
      <c r="N57" s="170"/>
      <c r="O57" s="172"/>
      <c r="P57" s="174"/>
      <c r="Q57" s="168"/>
      <c r="R57" s="170"/>
      <c r="S57" s="152"/>
      <c r="T57" s="153"/>
      <c r="U57" s="154"/>
      <c r="V57" s="155"/>
      <c r="W57" s="156"/>
      <c r="X57" s="157"/>
      <c r="Y57" s="158"/>
      <c r="Z57" s="160"/>
      <c r="AA57" s="164"/>
      <c r="AB57" s="165"/>
      <c r="AC57" s="166"/>
      <c r="AD57" s="149"/>
      <c r="AE57" s="149"/>
      <c r="AF57" s="149"/>
      <c r="AG57" s="16"/>
      <c r="AH57" s="112"/>
      <c r="AI57" s="112"/>
      <c r="AJ57" s="150"/>
      <c r="AK57" s="134"/>
      <c r="AL57" s="134"/>
      <c r="AM57" s="134"/>
      <c r="AN57" s="148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J57" s="19">
        <f>BJ56</f>
      </c>
      <c r="BK57" s="20">
        <f>IF(BK56="","",BK56/60)</f>
      </c>
      <c r="BL57">
        <f>BL56</f>
      </c>
      <c r="BM57">
        <f>IF(BM56="","",BM56/60)</f>
      </c>
      <c r="BN57" s="133"/>
      <c r="BO57" s="134"/>
      <c r="BP57" s="134"/>
      <c r="BQ57" s="138"/>
      <c r="BR57" s="139"/>
      <c r="BS57" s="147"/>
      <c r="BT57" s="139"/>
      <c r="BU57" s="141"/>
      <c r="BV57" s="138"/>
      <c r="BW57" s="139"/>
      <c r="BX57" s="141"/>
      <c r="BY57" s="134"/>
      <c r="BZ57" s="146"/>
      <c r="CA57" s="141"/>
      <c r="CB57" s="144"/>
      <c r="CC57" s="138"/>
      <c r="CD57" s="139"/>
      <c r="CE57" s="141"/>
      <c r="CF57" s="134"/>
      <c r="CG57" s="134"/>
      <c r="CH57" s="146"/>
      <c r="CI57" s="147"/>
      <c r="CJ57" s="134"/>
      <c r="CK57" s="145"/>
      <c r="CL57" s="138"/>
      <c r="CM57" s="139"/>
      <c r="CN57" s="141"/>
      <c r="CO57" s="134"/>
      <c r="CP57" s="112"/>
      <c r="CQ57" s="139"/>
      <c r="CR57" s="144"/>
      <c r="CS57" s="145"/>
      <c r="CT57" s="138"/>
      <c r="CU57" s="139"/>
      <c r="CV57" s="141"/>
      <c r="CW57" s="134"/>
      <c r="CX57" s="142"/>
      <c r="CY57" s="137"/>
      <c r="CZ57" s="112"/>
      <c r="DA57" s="112"/>
      <c r="DB57" s="137"/>
      <c r="DC57" s="112"/>
      <c r="DD57" s="112"/>
      <c r="DE57" s="137"/>
      <c r="DF57" s="112"/>
      <c r="DG57" s="112"/>
      <c r="DH57" s="137"/>
      <c r="DI57" s="112"/>
      <c r="DJ57" s="112"/>
      <c r="DK57" s="137"/>
      <c r="DL57" s="112"/>
      <c r="DM57" s="112"/>
      <c r="DN57" s="131"/>
      <c r="DO57" s="134"/>
      <c r="DP57" s="134"/>
      <c r="DQ57" s="135"/>
      <c r="DR57" s="134"/>
      <c r="DS57" s="112"/>
      <c r="DT57" s="131"/>
      <c r="DU57" s="49">
        <f>IF(((DX56*60+DY56)-(DV56*60+DW56))-((H56*60+J56)-(D56*60+F56))&lt;-14,"エラー","")</f>
      </c>
      <c r="DV57" s="49" t="str">
        <f>IF(D56="","0",IF(F56&gt;=45,D56+1,D56))</f>
        <v>0</v>
      </c>
      <c r="DW57" s="49" t="str">
        <f>IF(F56="","0",IF(AND(F56&gt;=0,F56&lt;15),0,IF(AND(F56&gt;=15,F56&lt;30),30,IF(AND(F56&gt;=30,F56&lt;45),30,IF(AND(F56&gt;=45,F56&lt;=59),0)))))</f>
        <v>0</v>
      </c>
      <c r="DX57" s="49" t="str">
        <f>IF(H56="","0",IF(J56&gt;=45,H56+1,H56))</f>
        <v>0</v>
      </c>
      <c r="DY57" s="49" t="str">
        <f>IF(J56="","0",IF(AND(J56&gt;=0,J56&lt;15),0,IF(AND(J56&gt;=15,J56&lt;30),30,IF(AND(J56&gt;=30,J56&lt;45),30,IF(AND(J56&gt;=45,J56&lt;=59),0)))))</f>
        <v>0</v>
      </c>
    </row>
    <row r="58" spans="1:129" ht="9.75" customHeight="1" thickBot="1">
      <c r="A58" s="184"/>
      <c r="B58" s="186"/>
      <c r="C58" s="188"/>
      <c r="D58" s="177"/>
      <c r="E58" s="169" t="s">
        <v>19</v>
      </c>
      <c r="F58" s="180"/>
      <c r="G58" s="175" t="s">
        <v>20</v>
      </c>
      <c r="H58" s="177"/>
      <c r="I58" s="169" t="s">
        <v>19</v>
      </c>
      <c r="J58" s="180"/>
      <c r="K58" s="169" t="s">
        <v>20</v>
      </c>
      <c r="L58" s="182">
        <f>IF(D58="","",IF(F58&gt;=45,D58+1,D58))</f>
      </c>
      <c r="M58" s="167" t="s">
        <v>19</v>
      </c>
      <c r="N58" s="169">
        <f>IF(F58="","",IF(AND(F58&gt;=0,F58&lt;15),0,IF(AND(F58&gt;=15,F58&lt;30),30,IF(AND(F58&gt;=30,F58&lt;45),30,IF(AND(F58&gt;=45,F58&lt;=59),0)))))</f>
      </c>
      <c r="O58" s="171" t="s">
        <v>20</v>
      </c>
      <c r="P58" s="173">
        <f>IF(H58="","",IF(J58&gt;=45,H58+1,H58))</f>
      </c>
      <c r="Q58" s="167" t="s">
        <v>19</v>
      </c>
      <c r="R58" s="169">
        <f>IF(J58="","",IF(AND(J58&gt;=0,J58&lt;15),0,IF(AND(J58&gt;=15,J58&lt;30),30,IF(AND(J58&gt;=30,J58&lt;45),30,IF(AND(J58&gt;=45,J58&lt;=59),0)))))</f>
      </c>
      <c r="S58" s="151" t="s">
        <v>20</v>
      </c>
      <c r="T58" s="153">
        <f>IF(DN58=0,"",DN58)</f>
      </c>
      <c r="U58" s="154"/>
      <c r="V58" s="155">
        <f>IF(DQ58=0,"",DQ58)</f>
      </c>
      <c r="W58" s="156"/>
      <c r="X58" s="157">
        <f>IF(DT58=0,"",DT58)</f>
      </c>
      <c r="Y58" s="158"/>
      <c r="Z58" s="159">
        <f>AN58</f>
      </c>
      <c r="AA58" s="161">
        <f>IF(DU58="エラー","実績エラー","")</f>
      </c>
      <c r="AB58" s="162"/>
      <c r="AC58" s="163"/>
      <c r="AD58" s="149">
        <f>IF(AND(DU59="エラー",J58&lt;&gt;""),"実績エラー","")</f>
      </c>
      <c r="AE58" s="149"/>
      <c r="AF58" s="149"/>
      <c r="AG58" s="16"/>
      <c r="AH58" s="112">
        <f>IF(AND(D58&gt;=0,F58&gt;=0,H58&gt;=0,J58&gt;=0,C58="",D58&lt;&gt;"",F58&lt;&gt;"",H58&lt;&gt;"",J58&lt;&gt;""),1,0)</f>
        <v>0</v>
      </c>
      <c r="AI58" s="112">
        <f>IF(OR(C58=1,C58=2),0,IF(C58="",0,1))</f>
        <v>0</v>
      </c>
      <c r="AJ58" s="150">
        <f>IF(T58="",0,T58)</f>
        <v>0</v>
      </c>
      <c r="AK58" s="134">
        <f>IF(V58="",0,V58)</f>
        <v>0</v>
      </c>
      <c r="AL58" s="134">
        <f>IF(X58="",0,X58)</f>
        <v>0</v>
      </c>
      <c r="AM58" s="134">
        <f>SUM(AJ58:AL59)</f>
        <v>0</v>
      </c>
      <c r="AN58" s="148">
        <f>IF(AM58=0,"",IF(AM58=0.5,1,""))</f>
      </c>
      <c r="AO58" s="112">
        <f>IF(C58=1,AJ58,"")</f>
      </c>
      <c r="AP58" s="112">
        <f>IF(C58=1,AK58,"")</f>
      </c>
      <c r="AQ58" s="112">
        <f>IF(C58=1,AL58,"")</f>
      </c>
      <c r="AR58" s="112">
        <f>SUM(AO58:AQ59)</f>
        <v>0</v>
      </c>
      <c r="AS58" s="112">
        <f>IF(AR58=0,"",AR58)</f>
      </c>
      <c r="AT58" s="112">
        <f>IF(C58=2,AJ58,"")</f>
      </c>
      <c r="AU58" s="112">
        <f>IF(C58=2,AK58,"")</f>
      </c>
      <c r="AV58" s="112">
        <f>IF(C58=2,AL58,"")</f>
      </c>
      <c r="AW58" s="112">
        <f>SUM(AT58:AV59)</f>
        <v>0</v>
      </c>
      <c r="AX58" s="112">
        <f>IF(AW58=0,"",AW58)</f>
      </c>
      <c r="AY58" s="112">
        <f>IF(C58=3,AJ58,"")</f>
      </c>
      <c r="AZ58" s="112">
        <f>IF(C58=3,AK58,"")</f>
      </c>
      <c r="BA58" s="112">
        <f>IF(C58=3,AL58,"")</f>
      </c>
      <c r="BB58" s="112">
        <f>SUM(AY58:BA59)</f>
        <v>0</v>
      </c>
      <c r="BC58" s="112">
        <f>IF(BB58=0,"",BB58)</f>
      </c>
      <c r="BD58" s="112">
        <f>IF(C58=4,AJ58,"")</f>
      </c>
      <c r="BE58" s="112">
        <f>IF(C58=4,AK58,"")</f>
      </c>
      <c r="BF58" s="112">
        <f>IF(C58=4,AL58,"")</f>
      </c>
      <c r="BG58" s="112">
        <f>SUM(BD58:BF59)</f>
        <v>0</v>
      </c>
      <c r="BH58" s="112">
        <f>IF(BG58=0,"",BG58)</f>
      </c>
      <c r="BJ58" s="17">
        <f>IF(L58="","",L58)</f>
      </c>
      <c r="BK58" s="17">
        <f>IF(N58="","",N58)</f>
      </c>
      <c r="BL58" s="18">
        <f>IF(P58="","",P58)</f>
      </c>
      <c r="BM58" s="18">
        <f>IF(R58="","",R58)</f>
      </c>
      <c r="BN58" s="133">
        <f>SUM(BJ59:BK59)</f>
        <v>0</v>
      </c>
      <c r="BO58" s="134">
        <f>SUM(BL59:BM59)</f>
        <v>0</v>
      </c>
      <c r="BP58" s="134">
        <f>BO58-BN58</f>
        <v>0</v>
      </c>
      <c r="BQ58" s="138">
        <f>IF(AND(BN58&gt;=0,BN58&lt;6),1,IF(AND(BN58&gt;=6,BN58&lt;8),2,IF(AND(BN58&gt;=8,BN58&lt;18),3,IF(AND(BN58&gt;=18,BN58&lt;22),4,IF(AND(BN58&gt;=22,BN58&lt;24),5,0)))))</f>
        <v>1</v>
      </c>
      <c r="BR58" s="139">
        <f>IF(BQ58=1,3,IF(BQ58=2,2,IF(BQ58=3,1,IF(BQ58=4,2,IF(BQ58=5,3,0)))))</f>
        <v>3</v>
      </c>
      <c r="BS58" s="147">
        <f>IF(BQ58=1,6,IF(BQ58=2,8,IF(BQ58=3,18,IF(BQ58=4,22,IF(BQ58=5,24,0)))))</f>
        <v>6</v>
      </c>
      <c r="BT58" s="143">
        <f>IF(BS58&gt;BO58,BP58,BS58-BN58)</f>
        <v>0</v>
      </c>
      <c r="BU58" s="144">
        <f>BP58-BT58</f>
        <v>0</v>
      </c>
      <c r="BV58" s="138">
        <f>IF(BU58&gt;0,BQ58+1,0)</f>
        <v>0</v>
      </c>
      <c r="BW58" s="139">
        <f>IF(BV58=1,3,IF(BV58=2,2,IF(BV58=3,1,IF(BV58=4,2,IF(BV58=5,3,0)))))</f>
        <v>0</v>
      </c>
      <c r="BX58" s="140">
        <f>IF(BV58=1,0,IF(BV58=2,6,IF(BV58=3,8,IF(BV58=4,18,IF(BV58=5,22,0)))))</f>
        <v>0</v>
      </c>
      <c r="BY58" s="134">
        <f>IF(BV58=1,6,IF(BV58=2,8,IF(BV58=3,18,IF(BV58=4,22,IF(BV58=5,24,0)))))</f>
        <v>0</v>
      </c>
      <c r="BZ58" s="146">
        <f>IF(BU58&gt;CA58,BU58-CA58,IF(BU58=CA58,CA58,BU58))</f>
        <v>0</v>
      </c>
      <c r="CA58" s="141">
        <f>IF(BU58&gt;=BY58-BX58,BU58-(BY58-BX58),BU58)</f>
        <v>0</v>
      </c>
      <c r="CB58" s="144">
        <f>BP58-(BT58+BZ58)</f>
        <v>0</v>
      </c>
      <c r="CC58" s="138">
        <f>IF(CB58&gt;0,BV58+1,0)</f>
        <v>0</v>
      </c>
      <c r="CD58" s="139">
        <f>IF(CC58=1,3,IF(CC58=2,2,IF(CC58=3,1,IF(CC58=4,2,IF(CC58=5,3,0)))))</f>
        <v>0</v>
      </c>
      <c r="CE58" s="140">
        <f>IF(CC58=1,0,IF(CC58=2,6,IF(CC58=3,8,IF(CC58=4,18,IF(CC58=5,22,0)))))</f>
        <v>0</v>
      </c>
      <c r="CF58" s="134">
        <f>IF(CC58=1,6,IF(CC58=2,8,IF(CC58=3,18,IF(CC58=4,22,IF(CC58=5,24,0)))))</f>
        <v>0</v>
      </c>
      <c r="CG58" s="134">
        <f>CE58+CB58</f>
        <v>0</v>
      </c>
      <c r="CH58" s="146">
        <f>IF(CG58&gt;CF58,CF58-CE58,CG58-CE58)</f>
        <v>0</v>
      </c>
      <c r="CI58" s="147">
        <f>CB58-CH58</f>
        <v>0</v>
      </c>
      <c r="CJ58" s="134">
        <f>IF(CI58&gt;=0,CF58,CI58)</f>
        <v>0</v>
      </c>
      <c r="CK58" s="145">
        <f>IF(CI58&gt;0,1,0)</f>
        <v>0</v>
      </c>
      <c r="CL58" s="138">
        <f>IF(CD58=0,0,CC58+1)</f>
        <v>0</v>
      </c>
      <c r="CM58" s="139">
        <f>IF(CL58=1,3,IF(CL58=2,2,IF(CL58=3,1,IF(CL58=4,2,IF(CL58=5,3,0)))))</f>
        <v>0</v>
      </c>
      <c r="CN58" s="140">
        <f>IF(CL58=1,0,IF(CL58=2,6,IF(CL58=3,8,IF(CL58=4,18,IF(CL58=5,22,0)))))</f>
        <v>0</v>
      </c>
      <c r="CO58" s="134">
        <f>IF(CL58=1,6,IF(CL58=2,8,IF(CL58=3,18,IF(CL58=4,22,IF(CL58=5,24,0)))))</f>
        <v>0</v>
      </c>
      <c r="CP58" s="136">
        <f>CI58+CN58</f>
        <v>0</v>
      </c>
      <c r="CQ58" s="143">
        <f>IF(CP58&gt;CO58,CO58-CN58,CP58-CN58)</f>
        <v>0</v>
      </c>
      <c r="CR58" s="144">
        <f>IF(CQ58&gt;0,CP58-(CN58+CQ58),0)</f>
        <v>0</v>
      </c>
      <c r="CS58" s="145">
        <f>IF(CQ58&gt;0,1,0)</f>
        <v>0</v>
      </c>
      <c r="CT58" s="138">
        <f>IF(CS58=1,CL58+1,0)</f>
        <v>0</v>
      </c>
      <c r="CU58" s="139">
        <f>IF(CT58=1,3,IF(CT58=2,2,IF(CT58=3,1,IF(CT58=4,2,IF(CT58=5,3,0)))))</f>
        <v>0</v>
      </c>
      <c r="CV58" s="140">
        <f>IF(CT58=1,0,IF(CT58=2,6,IF(CT58=3,8,IF(CT58=4,18,IF(CT58=5,22,0)))))</f>
        <v>0</v>
      </c>
      <c r="CW58" s="134">
        <f>IF(CT58=1,6,IF(CT58=2,8,IF(CT58=3,18,IF(CT58=4,22,IF(CT58=5,24,0)))))</f>
        <v>0</v>
      </c>
      <c r="CX58" s="142">
        <f>IF(CT58&gt;0,CR58,0)</f>
        <v>0</v>
      </c>
      <c r="CY58" s="137">
        <f>BQ58</f>
        <v>1</v>
      </c>
      <c r="CZ58" s="112">
        <f>BR58</f>
        <v>3</v>
      </c>
      <c r="DA58" s="136">
        <f>BT58</f>
        <v>0</v>
      </c>
      <c r="DB58" s="137">
        <f>BV58</f>
        <v>0</v>
      </c>
      <c r="DC58" s="112">
        <f>BW58</f>
        <v>0</v>
      </c>
      <c r="DD58" s="134">
        <f>BZ58</f>
        <v>0</v>
      </c>
      <c r="DE58" s="137">
        <f>CC58</f>
        <v>0</v>
      </c>
      <c r="DF58" s="112">
        <f>CD58</f>
        <v>0</v>
      </c>
      <c r="DG58" s="134">
        <f>CH58</f>
        <v>0</v>
      </c>
      <c r="DH58" s="137">
        <f>CL58</f>
        <v>0</v>
      </c>
      <c r="DI58" s="112">
        <f>CM58</f>
        <v>0</v>
      </c>
      <c r="DJ58" s="136">
        <f>CQ58</f>
        <v>0</v>
      </c>
      <c r="DK58" s="137">
        <f>CT58</f>
        <v>0</v>
      </c>
      <c r="DL58" s="112">
        <f>CU58</f>
        <v>0</v>
      </c>
      <c r="DM58" s="133">
        <f>CX58</f>
        <v>0</v>
      </c>
      <c r="DN58" s="131">
        <f>IF(CZ58=1,DA58,IF(DC58=1,DD58,IF(DF58=1,DG58,IF(DI58=1,DJ58,IF(DL58=1,DM58,0)))))</f>
        <v>0</v>
      </c>
      <c r="DO58" s="134">
        <f>IF(CY58=2,DA58,IF(DB58=2,DD58,IF(DE58=2,DG58,IF(DH58=2,DJ58,IF(DK58=2,DM58,0)))))</f>
        <v>0</v>
      </c>
      <c r="DP58" s="134">
        <f>IF(CY58=4,DA58,IF(DB58=4,DD58,IF(DE58=4,DG58,IF(DH58=4,DJ58,IF(DK58=4,DM58,0)))))</f>
        <v>0</v>
      </c>
      <c r="DQ58" s="135">
        <f>DO58+DP58</f>
        <v>0</v>
      </c>
      <c r="DR58" s="134">
        <f>IF(CY58=1,DA58,IF(DB58=1,DD58,IF(DE58=1,DG58,IF(DH58=1,DJ58,IF(DK58=1,DM58,0)))))</f>
        <v>0</v>
      </c>
      <c r="DS58" s="112">
        <f>IF(CY58=5,DA58,IF(DB58=5,DD58,IF(DE58=5,DG58,IF(DH58=5,DJ58,IF(DK58=5,DM58,0)))))</f>
        <v>0</v>
      </c>
      <c r="DT58" s="130">
        <f>DR58+DS58</f>
        <v>0</v>
      </c>
      <c r="DU58" s="50">
        <f>IF(((DX58*60+DY58)-(DV58*60+DW58))-((H58*60+J58)-(D58*60+F58))&gt;15,"エラー","")</f>
      </c>
      <c r="DV58" s="49" t="str">
        <f>IF(D58="","0",IF(F58&gt;=45,D58+1,D58))</f>
        <v>0</v>
      </c>
      <c r="DW58" s="49" t="str">
        <f>IF(F58="","0",IF(AND(F58&gt;=0,F58&lt;15),0,IF(AND(F58&gt;=15,F58&lt;30),30,IF(AND(F58&gt;=30,F58&lt;45),30,IF(AND(F58&gt;=45,F58&lt;=59),0)))))</f>
        <v>0</v>
      </c>
      <c r="DX58" s="49" t="str">
        <f>IF(H58="","0",IF(J58&gt;=45,H58+1,H58))</f>
        <v>0</v>
      </c>
      <c r="DY58" s="49" t="str">
        <f>IF(J58="","0",IF(AND(J58&gt;=0,J58&lt;15),0,IF(AND(J58&gt;=15,J58&lt;30),30,IF(AND(J58&gt;=30,J58&lt;45),30,IF(AND(J58&gt;=45,J58&lt;=59),0)))))</f>
        <v>0</v>
      </c>
    </row>
    <row r="59" spans="1:129" ht="9.75" customHeight="1" thickBot="1">
      <c r="A59" s="185"/>
      <c r="B59" s="187"/>
      <c r="C59" s="188"/>
      <c r="D59" s="178"/>
      <c r="E59" s="179"/>
      <c r="F59" s="181"/>
      <c r="G59" s="176"/>
      <c r="H59" s="178"/>
      <c r="I59" s="179"/>
      <c r="J59" s="181"/>
      <c r="K59" s="179"/>
      <c r="L59" s="183"/>
      <c r="M59" s="168"/>
      <c r="N59" s="170"/>
      <c r="O59" s="172"/>
      <c r="P59" s="174"/>
      <c r="Q59" s="168"/>
      <c r="R59" s="170"/>
      <c r="S59" s="152"/>
      <c r="T59" s="153"/>
      <c r="U59" s="154"/>
      <c r="V59" s="155"/>
      <c r="W59" s="156"/>
      <c r="X59" s="157"/>
      <c r="Y59" s="158"/>
      <c r="Z59" s="160"/>
      <c r="AA59" s="164"/>
      <c r="AB59" s="165"/>
      <c r="AC59" s="166"/>
      <c r="AD59" s="149"/>
      <c r="AE59" s="149"/>
      <c r="AF59" s="149"/>
      <c r="AG59" s="16"/>
      <c r="AH59" s="112"/>
      <c r="AI59" s="112"/>
      <c r="AJ59" s="150"/>
      <c r="AK59" s="134"/>
      <c r="AL59" s="134"/>
      <c r="AM59" s="134"/>
      <c r="AN59" s="148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J59" s="19">
        <f>BJ58</f>
      </c>
      <c r="BK59" s="20">
        <f>IF(BK58="","",BK58/60)</f>
      </c>
      <c r="BL59">
        <f>BL58</f>
      </c>
      <c r="BM59">
        <f>IF(BM58="","",BM58/60)</f>
      </c>
      <c r="BN59" s="133"/>
      <c r="BO59" s="134"/>
      <c r="BP59" s="134"/>
      <c r="BQ59" s="138"/>
      <c r="BR59" s="139"/>
      <c r="BS59" s="147"/>
      <c r="BT59" s="139"/>
      <c r="BU59" s="141"/>
      <c r="BV59" s="138"/>
      <c r="BW59" s="139"/>
      <c r="BX59" s="141"/>
      <c r="BY59" s="134"/>
      <c r="BZ59" s="146"/>
      <c r="CA59" s="141"/>
      <c r="CB59" s="144"/>
      <c r="CC59" s="138"/>
      <c r="CD59" s="139"/>
      <c r="CE59" s="141"/>
      <c r="CF59" s="134"/>
      <c r="CG59" s="134"/>
      <c r="CH59" s="146"/>
      <c r="CI59" s="147"/>
      <c r="CJ59" s="134"/>
      <c r="CK59" s="145"/>
      <c r="CL59" s="138"/>
      <c r="CM59" s="139"/>
      <c r="CN59" s="141"/>
      <c r="CO59" s="134"/>
      <c r="CP59" s="112"/>
      <c r="CQ59" s="139"/>
      <c r="CR59" s="144"/>
      <c r="CS59" s="145"/>
      <c r="CT59" s="138"/>
      <c r="CU59" s="139"/>
      <c r="CV59" s="141"/>
      <c r="CW59" s="134"/>
      <c r="CX59" s="142"/>
      <c r="CY59" s="137"/>
      <c r="CZ59" s="112"/>
      <c r="DA59" s="112"/>
      <c r="DB59" s="137"/>
      <c r="DC59" s="112"/>
      <c r="DD59" s="112"/>
      <c r="DE59" s="137"/>
      <c r="DF59" s="112"/>
      <c r="DG59" s="112"/>
      <c r="DH59" s="137"/>
      <c r="DI59" s="112"/>
      <c r="DJ59" s="112"/>
      <c r="DK59" s="137"/>
      <c r="DL59" s="112"/>
      <c r="DM59" s="112"/>
      <c r="DN59" s="131"/>
      <c r="DO59" s="134"/>
      <c r="DP59" s="134"/>
      <c r="DQ59" s="135"/>
      <c r="DR59" s="134"/>
      <c r="DS59" s="112"/>
      <c r="DT59" s="131"/>
      <c r="DU59" s="49">
        <f>IF(((DX58*60+DY58)-(DV58*60+DW58))-((H58*60+J58)-(D58*60+F58))&lt;-14,"エラー","")</f>
      </c>
      <c r="DV59" s="49" t="str">
        <f>IF(D58="","0",IF(F58&gt;=45,D58+1,D58))</f>
        <v>0</v>
      </c>
      <c r="DW59" s="49" t="str">
        <f>IF(F58="","0",IF(AND(F58&gt;=0,F58&lt;15),0,IF(AND(F58&gt;=15,F58&lt;30),30,IF(AND(F58&gt;=30,F58&lt;45),30,IF(AND(F58&gt;=45,F58&lt;=59),0)))))</f>
        <v>0</v>
      </c>
      <c r="DX59" s="49" t="str">
        <f>IF(H58="","0",IF(J58&gt;=45,H58+1,H58))</f>
        <v>0</v>
      </c>
      <c r="DY59" s="49" t="str">
        <f>IF(J58="","0",IF(AND(J58&gt;=0,J58&lt;15),0,IF(AND(J58&gt;=15,J58&lt;30),30,IF(AND(J58&gt;=30,J58&lt;45),30,IF(AND(J58&gt;=45,J58&lt;=59),0)))))</f>
        <v>0</v>
      </c>
    </row>
    <row r="60" spans="1:129" ht="9.75" customHeight="1" thickBot="1">
      <c r="A60" s="184"/>
      <c r="B60" s="186"/>
      <c r="C60" s="188"/>
      <c r="D60" s="177"/>
      <c r="E60" s="169" t="s">
        <v>19</v>
      </c>
      <c r="F60" s="180"/>
      <c r="G60" s="175" t="s">
        <v>20</v>
      </c>
      <c r="H60" s="177"/>
      <c r="I60" s="169" t="s">
        <v>19</v>
      </c>
      <c r="J60" s="180"/>
      <c r="K60" s="169" t="s">
        <v>20</v>
      </c>
      <c r="L60" s="182">
        <f>IF(D60="","",IF(F60&gt;=45,D60+1,D60))</f>
      </c>
      <c r="M60" s="167" t="s">
        <v>19</v>
      </c>
      <c r="N60" s="169">
        <f>IF(F60="","",IF(AND(F60&gt;=0,F60&lt;15),0,IF(AND(F60&gt;=15,F60&lt;30),30,IF(AND(F60&gt;=30,F60&lt;45),30,IF(AND(F60&gt;=45,F60&lt;=59),0)))))</f>
      </c>
      <c r="O60" s="171" t="s">
        <v>20</v>
      </c>
      <c r="P60" s="173">
        <f>IF(H60="","",IF(J60&gt;=45,H60+1,H60))</f>
      </c>
      <c r="Q60" s="167" t="s">
        <v>19</v>
      </c>
      <c r="R60" s="169">
        <f>IF(J60="","",IF(AND(J60&gt;=0,J60&lt;15),0,IF(AND(J60&gt;=15,J60&lt;30),30,IF(AND(J60&gt;=30,J60&lt;45),30,IF(AND(J60&gt;=45,J60&lt;=59),0)))))</f>
      </c>
      <c r="S60" s="151" t="s">
        <v>20</v>
      </c>
      <c r="T60" s="153">
        <f>IF(DN60=0,"",DN60)</f>
      </c>
      <c r="U60" s="154"/>
      <c r="V60" s="155">
        <f>IF(DQ60=0,"",DQ60)</f>
      </c>
      <c r="W60" s="156"/>
      <c r="X60" s="157">
        <f>IF(DT60=0,"",DT60)</f>
      </c>
      <c r="Y60" s="158"/>
      <c r="Z60" s="159">
        <f>AN60</f>
      </c>
      <c r="AA60" s="161">
        <f>IF(DU60="エラー","実績エラー","")</f>
      </c>
      <c r="AB60" s="162"/>
      <c r="AC60" s="163"/>
      <c r="AD60" s="149">
        <f>IF(AND(DU61="エラー",J60&lt;&gt;""),"実績エラー","")</f>
      </c>
      <c r="AE60" s="149"/>
      <c r="AF60" s="149"/>
      <c r="AG60" s="16"/>
      <c r="AH60" s="112">
        <f>IF(AND(D60&gt;=0,F60&gt;=0,H60&gt;=0,J60&gt;=0,C60="",D60&lt;&gt;"",F60&lt;&gt;"",H60&lt;&gt;"",J60&lt;&gt;""),1,0)</f>
        <v>0</v>
      </c>
      <c r="AI60" s="112">
        <f>IF(OR(C60=1,C60=2),0,IF(C60="",0,1))</f>
        <v>0</v>
      </c>
      <c r="AJ60" s="150">
        <f>IF(T60="",0,T60)</f>
        <v>0</v>
      </c>
      <c r="AK60" s="134">
        <f>IF(V60="",0,V60)</f>
        <v>0</v>
      </c>
      <c r="AL60" s="134">
        <f>IF(X60="",0,X60)</f>
        <v>0</v>
      </c>
      <c r="AM60" s="134">
        <f>SUM(AJ60:AL61)</f>
        <v>0</v>
      </c>
      <c r="AN60" s="148">
        <f>IF(AM60=0,"",IF(AM60=0.5,1,""))</f>
      </c>
      <c r="AO60" s="112">
        <f>IF(C60=1,AJ60,"")</f>
      </c>
      <c r="AP60" s="112">
        <f>IF(C60=1,AK60,"")</f>
      </c>
      <c r="AQ60" s="112">
        <f>IF(C60=1,AL60,"")</f>
      </c>
      <c r="AR60" s="112">
        <f>SUM(AO60:AQ61)</f>
        <v>0</v>
      </c>
      <c r="AS60" s="112">
        <f>IF(AR60=0,"",AR60)</f>
      </c>
      <c r="AT60" s="112">
        <f>IF(C60=2,AJ60,"")</f>
      </c>
      <c r="AU60" s="112">
        <f>IF(C60=2,AK60,"")</f>
      </c>
      <c r="AV60" s="112">
        <f>IF(C60=2,AL60,"")</f>
      </c>
      <c r="AW60" s="112">
        <f>SUM(AT60:AV61)</f>
        <v>0</v>
      </c>
      <c r="AX60" s="112">
        <f>IF(AW60=0,"",AW60)</f>
      </c>
      <c r="AY60" s="112">
        <f>IF(C60=3,AJ60,"")</f>
      </c>
      <c r="AZ60" s="112">
        <f>IF(C60=3,AK60,"")</f>
      </c>
      <c r="BA60" s="112">
        <f>IF(C60=3,AL60,"")</f>
      </c>
      <c r="BB60" s="112">
        <f>SUM(AY60:BA61)</f>
        <v>0</v>
      </c>
      <c r="BC60" s="112">
        <f>IF(BB60=0,"",BB60)</f>
      </c>
      <c r="BD60" s="112">
        <f>IF(C60=4,AJ60,"")</f>
      </c>
      <c r="BE60" s="112">
        <f>IF(C60=4,AK60,"")</f>
      </c>
      <c r="BF60" s="112">
        <f>IF(C60=4,AL60,"")</f>
      </c>
      <c r="BG60" s="112">
        <f>SUM(BD60:BF61)</f>
        <v>0</v>
      </c>
      <c r="BH60" s="112">
        <f>IF(BG60=0,"",BG60)</f>
      </c>
      <c r="BJ60" s="17">
        <f>IF(L60="","",L60)</f>
      </c>
      <c r="BK60" s="17">
        <f>IF(N60="","",N60)</f>
      </c>
      <c r="BL60" s="18">
        <f>IF(P60="","",P60)</f>
      </c>
      <c r="BM60" s="18">
        <f>IF(R60="","",R60)</f>
      </c>
      <c r="BN60" s="133">
        <f>SUM(BJ61:BK61)</f>
        <v>0</v>
      </c>
      <c r="BO60" s="134">
        <f>SUM(BL61:BM61)</f>
        <v>0</v>
      </c>
      <c r="BP60" s="134">
        <f>BO60-BN60</f>
        <v>0</v>
      </c>
      <c r="BQ60" s="138">
        <f>IF(AND(BN60&gt;=0,BN60&lt;6),1,IF(AND(BN60&gt;=6,BN60&lt;8),2,IF(AND(BN60&gt;=8,BN60&lt;18),3,IF(AND(BN60&gt;=18,BN60&lt;22),4,IF(AND(BN60&gt;=22,BN60&lt;24),5,0)))))</f>
        <v>1</v>
      </c>
      <c r="BR60" s="139">
        <f>IF(BQ60=1,3,IF(BQ60=2,2,IF(BQ60=3,1,IF(BQ60=4,2,IF(BQ60=5,3,0)))))</f>
        <v>3</v>
      </c>
      <c r="BS60" s="147">
        <f>IF(BQ60=1,6,IF(BQ60=2,8,IF(BQ60=3,18,IF(BQ60=4,22,IF(BQ60=5,24,0)))))</f>
        <v>6</v>
      </c>
      <c r="BT60" s="143">
        <f>IF(BS60&gt;BO60,BP60,BS60-BN60)</f>
        <v>0</v>
      </c>
      <c r="BU60" s="144">
        <f>BP60-BT60</f>
        <v>0</v>
      </c>
      <c r="BV60" s="138">
        <f>IF(BU60&gt;0,BQ60+1,0)</f>
        <v>0</v>
      </c>
      <c r="BW60" s="139">
        <f>IF(BV60=1,3,IF(BV60=2,2,IF(BV60=3,1,IF(BV60=4,2,IF(BV60=5,3,0)))))</f>
        <v>0</v>
      </c>
      <c r="BX60" s="140">
        <f>IF(BV60=1,0,IF(BV60=2,6,IF(BV60=3,8,IF(BV60=4,18,IF(BV60=5,22,0)))))</f>
        <v>0</v>
      </c>
      <c r="BY60" s="134">
        <f>IF(BV60=1,6,IF(BV60=2,8,IF(BV60=3,18,IF(BV60=4,22,IF(BV60=5,24,0)))))</f>
        <v>0</v>
      </c>
      <c r="BZ60" s="146">
        <f>IF(BU60&gt;CA60,BU60-CA60,IF(BU60=CA60,CA60,BU60))</f>
        <v>0</v>
      </c>
      <c r="CA60" s="141">
        <f>IF(BU60&gt;=BY60-BX60,BU60-(BY60-BX60),BU60)</f>
        <v>0</v>
      </c>
      <c r="CB60" s="144">
        <f>BP60-(BT60+BZ60)</f>
        <v>0</v>
      </c>
      <c r="CC60" s="138">
        <f>IF(CB60&gt;0,BV60+1,0)</f>
        <v>0</v>
      </c>
      <c r="CD60" s="139">
        <f>IF(CC60=1,3,IF(CC60=2,2,IF(CC60=3,1,IF(CC60=4,2,IF(CC60=5,3,0)))))</f>
        <v>0</v>
      </c>
      <c r="CE60" s="140">
        <f>IF(CC60=1,0,IF(CC60=2,6,IF(CC60=3,8,IF(CC60=4,18,IF(CC60=5,22,0)))))</f>
        <v>0</v>
      </c>
      <c r="CF60" s="134">
        <f>IF(CC60=1,6,IF(CC60=2,8,IF(CC60=3,18,IF(CC60=4,22,IF(CC60=5,24,0)))))</f>
        <v>0</v>
      </c>
      <c r="CG60" s="134">
        <f>CE60+CB60</f>
        <v>0</v>
      </c>
      <c r="CH60" s="146">
        <f>IF(CG60&gt;CF60,CF60-CE60,CG60-CE60)</f>
        <v>0</v>
      </c>
      <c r="CI60" s="147">
        <f>CB60-CH60</f>
        <v>0</v>
      </c>
      <c r="CJ60" s="134">
        <f>IF(CI60&gt;=0,CF60,CI60)</f>
        <v>0</v>
      </c>
      <c r="CK60" s="145">
        <f>IF(CI60&gt;0,1,0)</f>
        <v>0</v>
      </c>
      <c r="CL60" s="138">
        <f>IF(CD60=0,0,CC60+1)</f>
        <v>0</v>
      </c>
      <c r="CM60" s="139">
        <f>IF(CL60=1,3,IF(CL60=2,2,IF(CL60=3,1,IF(CL60=4,2,IF(CL60=5,3,0)))))</f>
        <v>0</v>
      </c>
      <c r="CN60" s="140">
        <f>IF(CL60=1,0,IF(CL60=2,6,IF(CL60=3,8,IF(CL60=4,18,IF(CL60=5,22,0)))))</f>
        <v>0</v>
      </c>
      <c r="CO60" s="134">
        <f>IF(CL60=1,6,IF(CL60=2,8,IF(CL60=3,18,IF(CL60=4,22,IF(CL60=5,24,0)))))</f>
        <v>0</v>
      </c>
      <c r="CP60" s="136">
        <f>CI60+CN60</f>
        <v>0</v>
      </c>
      <c r="CQ60" s="143">
        <f>IF(CP60&gt;CO60,CO60-CN60,CP60-CN60)</f>
        <v>0</v>
      </c>
      <c r="CR60" s="144">
        <f>IF(CQ60&gt;0,CP60-(CN60+CQ60),0)</f>
        <v>0</v>
      </c>
      <c r="CS60" s="145">
        <f>IF(CQ60&gt;0,1,0)</f>
        <v>0</v>
      </c>
      <c r="CT60" s="138">
        <f>IF(CS60=1,CL60+1,0)</f>
        <v>0</v>
      </c>
      <c r="CU60" s="139">
        <f>IF(CT60=1,3,IF(CT60=2,2,IF(CT60=3,1,IF(CT60=4,2,IF(CT60=5,3,0)))))</f>
        <v>0</v>
      </c>
      <c r="CV60" s="140">
        <f>IF(CT60=1,0,IF(CT60=2,6,IF(CT60=3,8,IF(CT60=4,18,IF(CT60=5,22,0)))))</f>
        <v>0</v>
      </c>
      <c r="CW60" s="134">
        <f>IF(CT60=1,6,IF(CT60=2,8,IF(CT60=3,18,IF(CT60=4,22,IF(CT60=5,24,0)))))</f>
        <v>0</v>
      </c>
      <c r="CX60" s="142">
        <f>IF(CT60&gt;0,CR60,0)</f>
        <v>0</v>
      </c>
      <c r="CY60" s="137">
        <f>BQ60</f>
        <v>1</v>
      </c>
      <c r="CZ60" s="112">
        <f>BR60</f>
        <v>3</v>
      </c>
      <c r="DA60" s="136">
        <f>BT60</f>
        <v>0</v>
      </c>
      <c r="DB60" s="137">
        <f>BV60</f>
        <v>0</v>
      </c>
      <c r="DC60" s="112">
        <f>BW60</f>
        <v>0</v>
      </c>
      <c r="DD60" s="134">
        <f>BZ60</f>
        <v>0</v>
      </c>
      <c r="DE60" s="137">
        <f>CC60</f>
        <v>0</v>
      </c>
      <c r="DF60" s="112">
        <f>CD60</f>
        <v>0</v>
      </c>
      <c r="DG60" s="134">
        <f>CH60</f>
        <v>0</v>
      </c>
      <c r="DH60" s="137">
        <f>CL60</f>
        <v>0</v>
      </c>
      <c r="DI60" s="112">
        <f>CM60</f>
        <v>0</v>
      </c>
      <c r="DJ60" s="136">
        <f>CQ60</f>
        <v>0</v>
      </c>
      <c r="DK60" s="137">
        <f>CT60</f>
        <v>0</v>
      </c>
      <c r="DL60" s="112">
        <f>CU60</f>
        <v>0</v>
      </c>
      <c r="DM60" s="133">
        <f>CX60</f>
        <v>0</v>
      </c>
      <c r="DN60" s="131">
        <f>IF(CZ60=1,DA60,IF(DC60=1,DD60,IF(DF60=1,DG60,IF(DI60=1,DJ60,IF(DL60=1,DM60,0)))))</f>
        <v>0</v>
      </c>
      <c r="DO60" s="134">
        <f>IF(CY60=2,DA60,IF(DB60=2,DD60,IF(DE60=2,DG60,IF(DH60=2,DJ60,IF(DK60=2,DM60,0)))))</f>
        <v>0</v>
      </c>
      <c r="DP60" s="134">
        <f>IF(CY60=4,DA60,IF(DB60=4,DD60,IF(DE60=4,DG60,IF(DH60=4,DJ60,IF(DK60=4,DM60,0)))))</f>
        <v>0</v>
      </c>
      <c r="DQ60" s="135">
        <f>DO60+DP60</f>
        <v>0</v>
      </c>
      <c r="DR60" s="134">
        <f>IF(CY60=1,DA60,IF(DB60=1,DD60,IF(DE60=1,DG60,IF(DH60=1,DJ60,IF(DK60=1,DM60,0)))))</f>
        <v>0</v>
      </c>
      <c r="DS60" s="112">
        <f>IF(CY60=5,DA60,IF(DB60=5,DD60,IF(DE60=5,DG60,IF(DH60=5,DJ60,IF(DK60=5,DM60,0)))))</f>
        <v>0</v>
      </c>
      <c r="DT60" s="130">
        <f>DR60+DS60</f>
        <v>0</v>
      </c>
      <c r="DU60" s="50">
        <f>IF(((DX60*60+DY60)-(DV60*60+DW60))-((H60*60+J60)-(D60*60+F60))&gt;15,"エラー","")</f>
      </c>
      <c r="DV60" s="49" t="str">
        <f>IF(D60="","0",IF(F60&gt;=45,D60+1,D60))</f>
        <v>0</v>
      </c>
      <c r="DW60" s="49" t="str">
        <f>IF(F60="","0",IF(AND(F60&gt;=0,F60&lt;15),0,IF(AND(F60&gt;=15,F60&lt;30),30,IF(AND(F60&gt;=30,F60&lt;45),30,IF(AND(F60&gt;=45,F60&lt;=59),0)))))</f>
        <v>0</v>
      </c>
      <c r="DX60" s="49" t="str">
        <f>IF(H60="","0",IF(J60&gt;=45,H60+1,H60))</f>
        <v>0</v>
      </c>
      <c r="DY60" s="49" t="str">
        <f>IF(J60="","0",IF(AND(J60&gt;=0,J60&lt;15),0,IF(AND(J60&gt;=15,J60&lt;30),30,IF(AND(J60&gt;=30,J60&lt;45),30,IF(AND(J60&gt;=45,J60&lt;=59),0)))))</f>
        <v>0</v>
      </c>
    </row>
    <row r="61" spans="1:129" ht="9.75" customHeight="1" thickBot="1">
      <c r="A61" s="185"/>
      <c r="B61" s="187"/>
      <c r="C61" s="188"/>
      <c r="D61" s="178"/>
      <c r="E61" s="179"/>
      <c r="F61" s="181"/>
      <c r="G61" s="176"/>
      <c r="H61" s="178"/>
      <c r="I61" s="179"/>
      <c r="J61" s="181"/>
      <c r="K61" s="179"/>
      <c r="L61" s="183"/>
      <c r="M61" s="168"/>
      <c r="N61" s="170"/>
      <c r="O61" s="172"/>
      <c r="P61" s="174"/>
      <c r="Q61" s="168"/>
      <c r="R61" s="170"/>
      <c r="S61" s="152"/>
      <c r="T61" s="153"/>
      <c r="U61" s="154"/>
      <c r="V61" s="155"/>
      <c r="W61" s="156"/>
      <c r="X61" s="157"/>
      <c r="Y61" s="158"/>
      <c r="Z61" s="160"/>
      <c r="AA61" s="164"/>
      <c r="AB61" s="165"/>
      <c r="AC61" s="166"/>
      <c r="AD61" s="149"/>
      <c r="AE61" s="149"/>
      <c r="AF61" s="149"/>
      <c r="AG61" s="16"/>
      <c r="AH61" s="112"/>
      <c r="AI61" s="112"/>
      <c r="AJ61" s="150"/>
      <c r="AK61" s="134"/>
      <c r="AL61" s="134"/>
      <c r="AM61" s="134"/>
      <c r="AN61" s="148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J61" s="19">
        <f>BJ60</f>
      </c>
      <c r="BK61" s="20">
        <f>IF(BK60="","",BK60/60)</f>
      </c>
      <c r="BL61">
        <f>BL60</f>
      </c>
      <c r="BM61">
        <f>IF(BM60="","",BM60/60)</f>
      </c>
      <c r="BN61" s="133"/>
      <c r="BO61" s="134"/>
      <c r="BP61" s="134"/>
      <c r="BQ61" s="138"/>
      <c r="BR61" s="139"/>
      <c r="BS61" s="147"/>
      <c r="BT61" s="139"/>
      <c r="BU61" s="141"/>
      <c r="BV61" s="138"/>
      <c r="BW61" s="139"/>
      <c r="BX61" s="141"/>
      <c r="BY61" s="134"/>
      <c r="BZ61" s="146"/>
      <c r="CA61" s="141"/>
      <c r="CB61" s="144"/>
      <c r="CC61" s="138"/>
      <c r="CD61" s="139"/>
      <c r="CE61" s="141"/>
      <c r="CF61" s="134"/>
      <c r="CG61" s="134"/>
      <c r="CH61" s="146"/>
      <c r="CI61" s="147"/>
      <c r="CJ61" s="134"/>
      <c r="CK61" s="145"/>
      <c r="CL61" s="138"/>
      <c r="CM61" s="139"/>
      <c r="CN61" s="141"/>
      <c r="CO61" s="134"/>
      <c r="CP61" s="112"/>
      <c r="CQ61" s="139"/>
      <c r="CR61" s="144"/>
      <c r="CS61" s="145"/>
      <c r="CT61" s="138"/>
      <c r="CU61" s="139"/>
      <c r="CV61" s="141"/>
      <c r="CW61" s="134"/>
      <c r="CX61" s="142"/>
      <c r="CY61" s="137"/>
      <c r="CZ61" s="112"/>
      <c r="DA61" s="112"/>
      <c r="DB61" s="137"/>
      <c r="DC61" s="112"/>
      <c r="DD61" s="112"/>
      <c r="DE61" s="137"/>
      <c r="DF61" s="112"/>
      <c r="DG61" s="112"/>
      <c r="DH61" s="137"/>
      <c r="DI61" s="112"/>
      <c r="DJ61" s="112"/>
      <c r="DK61" s="137"/>
      <c r="DL61" s="112"/>
      <c r="DM61" s="112"/>
      <c r="DN61" s="131"/>
      <c r="DO61" s="134"/>
      <c r="DP61" s="134"/>
      <c r="DQ61" s="135"/>
      <c r="DR61" s="134"/>
      <c r="DS61" s="112"/>
      <c r="DT61" s="131"/>
      <c r="DU61" s="49">
        <f>IF(((DX60*60+DY60)-(DV60*60+DW60))-((H60*60+J60)-(D60*60+F60))&lt;-14,"エラー","")</f>
      </c>
      <c r="DV61" s="49" t="str">
        <f>IF(D60="","0",IF(F60&gt;=45,D60+1,D60))</f>
        <v>0</v>
      </c>
      <c r="DW61" s="49" t="str">
        <f>IF(F60="","0",IF(AND(F60&gt;=0,F60&lt;15),0,IF(AND(F60&gt;=15,F60&lt;30),30,IF(AND(F60&gt;=30,F60&lt;45),30,IF(AND(F60&gt;=45,F60&lt;=59),0)))))</f>
        <v>0</v>
      </c>
      <c r="DX61" s="49" t="str">
        <f>IF(H60="","0",IF(J60&gt;=45,H60+1,H60))</f>
        <v>0</v>
      </c>
      <c r="DY61" s="49" t="str">
        <f>IF(J60="","0",IF(AND(J60&gt;=0,J60&lt;15),0,IF(AND(J60&gt;=15,J60&lt;30),30,IF(AND(J60&gt;=30,J60&lt;45),30,IF(AND(J60&gt;=45,J60&lt;=59),0)))))</f>
        <v>0</v>
      </c>
    </row>
    <row r="62" spans="1:129" ht="9.75" customHeight="1" thickBot="1">
      <c r="A62" s="184"/>
      <c r="B62" s="186"/>
      <c r="C62" s="188"/>
      <c r="D62" s="177"/>
      <c r="E62" s="169" t="s">
        <v>19</v>
      </c>
      <c r="F62" s="180"/>
      <c r="G62" s="175" t="s">
        <v>20</v>
      </c>
      <c r="H62" s="177"/>
      <c r="I62" s="169" t="s">
        <v>19</v>
      </c>
      <c r="J62" s="180"/>
      <c r="K62" s="169" t="s">
        <v>20</v>
      </c>
      <c r="L62" s="182">
        <f>IF(D62="","",IF(F62&gt;=45,D62+1,D62))</f>
      </c>
      <c r="M62" s="167" t="s">
        <v>19</v>
      </c>
      <c r="N62" s="169">
        <f>IF(F62="","",IF(AND(F62&gt;=0,F62&lt;15),0,IF(AND(F62&gt;=15,F62&lt;30),30,IF(AND(F62&gt;=30,F62&lt;45),30,IF(AND(F62&gt;=45,F62&lt;=59),0)))))</f>
      </c>
      <c r="O62" s="171" t="s">
        <v>20</v>
      </c>
      <c r="P62" s="173">
        <f>IF(H62="","",IF(J62&gt;=45,H62+1,H62))</f>
      </c>
      <c r="Q62" s="167" t="s">
        <v>19</v>
      </c>
      <c r="R62" s="169">
        <f>IF(J62="","",IF(AND(J62&gt;=0,J62&lt;15),0,IF(AND(J62&gt;=15,J62&lt;30),30,IF(AND(J62&gt;=30,J62&lt;45),30,IF(AND(J62&gt;=45,J62&lt;=59),0)))))</f>
      </c>
      <c r="S62" s="151" t="s">
        <v>20</v>
      </c>
      <c r="T62" s="153">
        <f>IF(DN62=0,"",DN62)</f>
      </c>
      <c r="U62" s="154"/>
      <c r="V62" s="155">
        <f>IF(DQ62=0,"",DQ62)</f>
      </c>
      <c r="W62" s="156"/>
      <c r="X62" s="157">
        <f>IF(DT62=0,"",DT62)</f>
      </c>
      <c r="Y62" s="158"/>
      <c r="Z62" s="159">
        <f>AN62</f>
      </c>
      <c r="AA62" s="161">
        <f>IF(DU62="エラー","実績エラー","")</f>
      </c>
      <c r="AB62" s="162"/>
      <c r="AC62" s="163"/>
      <c r="AD62" s="149">
        <f>IF(AND(DU63="エラー",J62&lt;&gt;""),"実績エラー","")</f>
      </c>
      <c r="AE62" s="149"/>
      <c r="AF62" s="149"/>
      <c r="AG62" s="16"/>
      <c r="AH62" s="112">
        <f>IF(AND(D62&gt;=0,F62&gt;=0,H62&gt;=0,J62&gt;=0,C62="",D62&lt;&gt;"",F62&lt;&gt;"",H62&lt;&gt;"",J62&lt;&gt;""),1,0)</f>
        <v>0</v>
      </c>
      <c r="AI62" s="112">
        <f>IF(OR(C62=1,C62=2),0,IF(C62="",0,1))</f>
        <v>0</v>
      </c>
      <c r="AJ62" s="150">
        <f>IF(T62="",0,T62)</f>
        <v>0</v>
      </c>
      <c r="AK62" s="134">
        <f>IF(V62="",0,V62)</f>
        <v>0</v>
      </c>
      <c r="AL62" s="134">
        <f>IF(X62="",0,X62)</f>
        <v>0</v>
      </c>
      <c r="AM62" s="134">
        <f>SUM(AJ62:AL63)</f>
        <v>0</v>
      </c>
      <c r="AN62" s="148">
        <f>IF(AM62=0,"",IF(AM62=0.5,1,""))</f>
      </c>
      <c r="AO62" s="112">
        <f>IF(C62=1,AJ62,"")</f>
      </c>
      <c r="AP62" s="112">
        <f>IF(C62=1,AK62,"")</f>
      </c>
      <c r="AQ62" s="112">
        <f>IF(C62=1,AL62,"")</f>
      </c>
      <c r="AR62" s="112">
        <f>SUM(AO62:AQ63)</f>
        <v>0</v>
      </c>
      <c r="AS62" s="112">
        <f>IF(AR62=0,"",AR62)</f>
      </c>
      <c r="AT62" s="112">
        <f>IF(C62=2,AJ62,"")</f>
      </c>
      <c r="AU62" s="112">
        <f>IF(C62=2,AK62,"")</f>
      </c>
      <c r="AV62" s="112">
        <f>IF(C62=2,AL62,"")</f>
      </c>
      <c r="AW62" s="112">
        <f>SUM(AT62:AV63)</f>
        <v>0</v>
      </c>
      <c r="AX62" s="112">
        <f>IF(AW62=0,"",AW62)</f>
      </c>
      <c r="AY62" s="112">
        <f>IF(C62=3,AJ62,"")</f>
      </c>
      <c r="AZ62" s="112">
        <f>IF(C62=3,AK62,"")</f>
      </c>
      <c r="BA62" s="112">
        <f>IF(C62=3,AL62,"")</f>
      </c>
      <c r="BB62" s="112">
        <f>SUM(AY62:BA63)</f>
        <v>0</v>
      </c>
      <c r="BC62" s="112">
        <f>IF(BB62=0,"",BB62)</f>
      </c>
      <c r="BD62" s="112">
        <f>IF(C62=4,AJ62,"")</f>
      </c>
      <c r="BE62" s="112">
        <f>IF(C62=4,AK62,"")</f>
      </c>
      <c r="BF62" s="112">
        <f>IF(C62=4,AL62,"")</f>
      </c>
      <c r="BG62" s="112">
        <f>SUM(BD62:BF63)</f>
        <v>0</v>
      </c>
      <c r="BH62" s="112">
        <f>IF(BG62=0,"",BG62)</f>
      </c>
      <c r="BJ62" s="17">
        <f>IF(L62="","",L62)</f>
      </c>
      <c r="BK62" s="17">
        <f>IF(N62="","",N62)</f>
      </c>
      <c r="BL62" s="18">
        <f>IF(P62="","",P62)</f>
      </c>
      <c r="BM62" s="18">
        <f>IF(R62="","",R62)</f>
      </c>
      <c r="BN62" s="133">
        <f>SUM(BJ63:BK63)</f>
        <v>0</v>
      </c>
      <c r="BO62" s="134">
        <f>SUM(BL63:BM63)</f>
        <v>0</v>
      </c>
      <c r="BP62" s="134">
        <f>BO62-BN62</f>
        <v>0</v>
      </c>
      <c r="BQ62" s="138">
        <f>IF(AND(BN62&gt;=0,BN62&lt;6),1,IF(AND(BN62&gt;=6,BN62&lt;8),2,IF(AND(BN62&gt;=8,BN62&lt;18),3,IF(AND(BN62&gt;=18,BN62&lt;22),4,IF(AND(BN62&gt;=22,BN62&lt;24),5,0)))))</f>
        <v>1</v>
      </c>
      <c r="BR62" s="139">
        <f>IF(BQ62=1,3,IF(BQ62=2,2,IF(BQ62=3,1,IF(BQ62=4,2,IF(BQ62=5,3,0)))))</f>
        <v>3</v>
      </c>
      <c r="BS62" s="147">
        <f>IF(BQ62=1,6,IF(BQ62=2,8,IF(BQ62=3,18,IF(BQ62=4,22,IF(BQ62=5,24,0)))))</f>
        <v>6</v>
      </c>
      <c r="BT62" s="143">
        <f>IF(BS62&gt;BO62,BP62,BS62-BN62)</f>
        <v>0</v>
      </c>
      <c r="BU62" s="144">
        <f>BP62-BT62</f>
        <v>0</v>
      </c>
      <c r="BV62" s="138">
        <f>IF(BU62&gt;0,BQ62+1,0)</f>
        <v>0</v>
      </c>
      <c r="BW62" s="139">
        <f>IF(BV62=1,3,IF(BV62=2,2,IF(BV62=3,1,IF(BV62=4,2,IF(BV62=5,3,0)))))</f>
        <v>0</v>
      </c>
      <c r="BX62" s="140">
        <f>IF(BV62=1,0,IF(BV62=2,6,IF(BV62=3,8,IF(BV62=4,18,IF(BV62=5,22,0)))))</f>
        <v>0</v>
      </c>
      <c r="BY62" s="134">
        <f>IF(BV62=1,6,IF(BV62=2,8,IF(BV62=3,18,IF(BV62=4,22,IF(BV62=5,24,0)))))</f>
        <v>0</v>
      </c>
      <c r="BZ62" s="146">
        <f>IF(BU62&gt;CA62,BU62-CA62,IF(BU62=CA62,CA62,BU62))</f>
        <v>0</v>
      </c>
      <c r="CA62" s="141">
        <f>IF(BU62&gt;=BY62-BX62,BU62-(BY62-BX62),BU62)</f>
        <v>0</v>
      </c>
      <c r="CB62" s="144">
        <f>BP62-(BT62+BZ62)</f>
        <v>0</v>
      </c>
      <c r="CC62" s="138">
        <f>IF(CB62&gt;0,BV62+1,0)</f>
        <v>0</v>
      </c>
      <c r="CD62" s="139">
        <f>IF(CC62=1,3,IF(CC62=2,2,IF(CC62=3,1,IF(CC62=4,2,IF(CC62=5,3,0)))))</f>
        <v>0</v>
      </c>
      <c r="CE62" s="140">
        <f>IF(CC62=1,0,IF(CC62=2,6,IF(CC62=3,8,IF(CC62=4,18,IF(CC62=5,22,0)))))</f>
        <v>0</v>
      </c>
      <c r="CF62" s="134">
        <f>IF(CC62=1,6,IF(CC62=2,8,IF(CC62=3,18,IF(CC62=4,22,IF(CC62=5,24,0)))))</f>
        <v>0</v>
      </c>
      <c r="CG62" s="134">
        <f>CE62+CB62</f>
        <v>0</v>
      </c>
      <c r="CH62" s="146">
        <f>IF(CG62&gt;CF62,CF62-CE62,CG62-CE62)</f>
        <v>0</v>
      </c>
      <c r="CI62" s="147">
        <f>CB62-CH62</f>
        <v>0</v>
      </c>
      <c r="CJ62" s="134">
        <f>IF(CI62&gt;=0,CF62,CI62)</f>
        <v>0</v>
      </c>
      <c r="CK62" s="145">
        <f>IF(CI62&gt;0,1,0)</f>
        <v>0</v>
      </c>
      <c r="CL62" s="138">
        <f>IF(CD62=0,0,CC62+1)</f>
        <v>0</v>
      </c>
      <c r="CM62" s="139">
        <f>IF(CL62=1,3,IF(CL62=2,2,IF(CL62=3,1,IF(CL62=4,2,IF(CL62=5,3,0)))))</f>
        <v>0</v>
      </c>
      <c r="CN62" s="140">
        <f>IF(CL62=1,0,IF(CL62=2,6,IF(CL62=3,8,IF(CL62=4,18,IF(CL62=5,22,0)))))</f>
        <v>0</v>
      </c>
      <c r="CO62" s="134">
        <f>IF(CL62=1,6,IF(CL62=2,8,IF(CL62=3,18,IF(CL62=4,22,IF(CL62=5,24,0)))))</f>
        <v>0</v>
      </c>
      <c r="CP62" s="136">
        <f>CI62+CN62</f>
        <v>0</v>
      </c>
      <c r="CQ62" s="143">
        <f>IF(CP62&gt;CO62,CO62-CN62,CP62-CN62)</f>
        <v>0</v>
      </c>
      <c r="CR62" s="144">
        <f>IF(CQ62&gt;0,CP62-(CN62+CQ62),0)</f>
        <v>0</v>
      </c>
      <c r="CS62" s="145">
        <f>IF(CQ62&gt;0,1,0)</f>
        <v>0</v>
      </c>
      <c r="CT62" s="138">
        <f>IF(CS62=1,CL62+1,0)</f>
        <v>0</v>
      </c>
      <c r="CU62" s="139">
        <f>IF(CT62=1,3,IF(CT62=2,2,IF(CT62=3,1,IF(CT62=4,2,IF(CT62=5,3,0)))))</f>
        <v>0</v>
      </c>
      <c r="CV62" s="140">
        <f>IF(CT62=1,0,IF(CT62=2,6,IF(CT62=3,8,IF(CT62=4,18,IF(CT62=5,22,0)))))</f>
        <v>0</v>
      </c>
      <c r="CW62" s="134">
        <f>IF(CT62=1,6,IF(CT62=2,8,IF(CT62=3,18,IF(CT62=4,22,IF(CT62=5,24,0)))))</f>
        <v>0</v>
      </c>
      <c r="CX62" s="142">
        <f>IF(CT62&gt;0,CR62,0)</f>
        <v>0</v>
      </c>
      <c r="CY62" s="137">
        <f>BQ62</f>
        <v>1</v>
      </c>
      <c r="CZ62" s="112">
        <f>BR62</f>
        <v>3</v>
      </c>
      <c r="DA62" s="136">
        <f>BT62</f>
        <v>0</v>
      </c>
      <c r="DB62" s="137">
        <f>BV62</f>
        <v>0</v>
      </c>
      <c r="DC62" s="112">
        <f>BW62</f>
        <v>0</v>
      </c>
      <c r="DD62" s="134">
        <f>BZ62</f>
        <v>0</v>
      </c>
      <c r="DE62" s="137">
        <f>CC62</f>
        <v>0</v>
      </c>
      <c r="DF62" s="112">
        <f>CD62</f>
        <v>0</v>
      </c>
      <c r="DG62" s="134">
        <f>CH62</f>
        <v>0</v>
      </c>
      <c r="DH62" s="137">
        <f>CL62</f>
        <v>0</v>
      </c>
      <c r="DI62" s="112">
        <f>CM62</f>
        <v>0</v>
      </c>
      <c r="DJ62" s="136">
        <f>CQ62</f>
        <v>0</v>
      </c>
      <c r="DK62" s="137">
        <f>CT62</f>
        <v>0</v>
      </c>
      <c r="DL62" s="112">
        <f>CU62</f>
        <v>0</v>
      </c>
      <c r="DM62" s="133">
        <f>CX62</f>
        <v>0</v>
      </c>
      <c r="DN62" s="131">
        <f>IF(CZ62=1,DA62,IF(DC62=1,DD62,IF(DF62=1,DG62,IF(DI62=1,DJ62,IF(DL62=1,DM62,0)))))</f>
        <v>0</v>
      </c>
      <c r="DO62" s="134">
        <f>IF(CY62=2,DA62,IF(DB62=2,DD62,IF(DE62=2,DG62,IF(DH62=2,DJ62,IF(DK62=2,DM62,0)))))</f>
        <v>0</v>
      </c>
      <c r="DP62" s="134">
        <f>IF(CY62=4,DA62,IF(DB62=4,DD62,IF(DE62=4,DG62,IF(DH62=4,DJ62,IF(DK62=4,DM62,0)))))</f>
        <v>0</v>
      </c>
      <c r="DQ62" s="135">
        <f>DO62+DP62</f>
        <v>0</v>
      </c>
      <c r="DR62" s="134">
        <f>IF(CY62=1,DA62,IF(DB62=1,DD62,IF(DE62=1,DG62,IF(DH62=1,DJ62,IF(DK62=1,DM62,0)))))</f>
        <v>0</v>
      </c>
      <c r="DS62" s="112">
        <f>IF(CY62=5,DA62,IF(DB62=5,DD62,IF(DE62=5,DG62,IF(DH62=5,DJ62,IF(DK62=5,DM62,0)))))</f>
        <v>0</v>
      </c>
      <c r="DT62" s="130">
        <f>DR62+DS62</f>
        <v>0</v>
      </c>
      <c r="DU62" s="50">
        <f>IF(((DX62*60+DY62)-(DV62*60+DW62))-((H62*60+J62)-(D62*60+F62))&gt;15,"エラー","")</f>
      </c>
      <c r="DV62" s="49" t="str">
        <f>IF(D62="","0",IF(F62&gt;=45,D62+1,D62))</f>
        <v>0</v>
      </c>
      <c r="DW62" s="49" t="str">
        <f>IF(F62="","0",IF(AND(F62&gt;=0,F62&lt;15),0,IF(AND(F62&gt;=15,F62&lt;30),30,IF(AND(F62&gt;=30,F62&lt;45),30,IF(AND(F62&gt;=45,F62&lt;=59),0)))))</f>
        <v>0</v>
      </c>
      <c r="DX62" s="49" t="str">
        <f>IF(H62="","0",IF(J62&gt;=45,H62+1,H62))</f>
        <v>0</v>
      </c>
      <c r="DY62" s="49" t="str">
        <f>IF(J62="","0",IF(AND(J62&gt;=0,J62&lt;15),0,IF(AND(J62&gt;=15,J62&lt;30),30,IF(AND(J62&gt;=30,J62&lt;45),30,IF(AND(J62&gt;=45,J62&lt;=59),0)))))</f>
        <v>0</v>
      </c>
    </row>
    <row r="63" spans="1:129" ht="9.75" customHeight="1" thickBot="1">
      <c r="A63" s="185"/>
      <c r="B63" s="187"/>
      <c r="C63" s="188"/>
      <c r="D63" s="178"/>
      <c r="E63" s="179"/>
      <c r="F63" s="181"/>
      <c r="G63" s="176"/>
      <c r="H63" s="178"/>
      <c r="I63" s="179"/>
      <c r="J63" s="181"/>
      <c r="K63" s="179"/>
      <c r="L63" s="183"/>
      <c r="M63" s="168"/>
      <c r="N63" s="170"/>
      <c r="O63" s="172"/>
      <c r="P63" s="174"/>
      <c r="Q63" s="168"/>
      <c r="R63" s="170"/>
      <c r="S63" s="152"/>
      <c r="T63" s="153"/>
      <c r="U63" s="154"/>
      <c r="V63" s="155"/>
      <c r="W63" s="156"/>
      <c r="X63" s="157"/>
      <c r="Y63" s="158"/>
      <c r="Z63" s="160"/>
      <c r="AA63" s="164"/>
      <c r="AB63" s="165"/>
      <c r="AC63" s="166"/>
      <c r="AD63" s="149"/>
      <c r="AE63" s="149"/>
      <c r="AF63" s="149"/>
      <c r="AG63" s="16"/>
      <c r="AH63" s="112"/>
      <c r="AI63" s="112"/>
      <c r="AJ63" s="150"/>
      <c r="AK63" s="134"/>
      <c r="AL63" s="134"/>
      <c r="AM63" s="134"/>
      <c r="AN63" s="148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J63" s="19">
        <f>BJ62</f>
      </c>
      <c r="BK63" s="20">
        <f>IF(BK62="","",BK62/60)</f>
      </c>
      <c r="BL63">
        <f>BL62</f>
      </c>
      <c r="BM63">
        <f>IF(BM62="","",BM62/60)</f>
      </c>
      <c r="BN63" s="133"/>
      <c r="BO63" s="134"/>
      <c r="BP63" s="134"/>
      <c r="BQ63" s="138"/>
      <c r="BR63" s="139"/>
      <c r="BS63" s="147"/>
      <c r="BT63" s="139"/>
      <c r="BU63" s="141"/>
      <c r="BV63" s="138"/>
      <c r="BW63" s="139"/>
      <c r="BX63" s="141"/>
      <c r="BY63" s="134"/>
      <c r="BZ63" s="146"/>
      <c r="CA63" s="141"/>
      <c r="CB63" s="144"/>
      <c r="CC63" s="138"/>
      <c r="CD63" s="139"/>
      <c r="CE63" s="141"/>
      <c r="CF63" s="134"/>
      <c r="CG63" s="134"/>
      <c r="CH63" s="146"/>
      <c r="CI63" s="147"/>
      <c r="CJ63" s="134"/>
      <c r="CK63" s="145"/>
      <c r="CL63" s="138"/>
      <c r="CM63" s="139"/>
      <c r="CN63" s="141"/>
      <c r="CO63" s="134"/>
      <c r="CP63" s="112"/>
      <c r="CQ63" s="139"/>
      <c r="CR63" s="144"/>
      <c r="CS63" s="145"/>
      <c r="CT63" s="138"/>
      <c r="CU63" s="139"/>
      <c r="CV63" s="141"/>
      <c r="CW63" s="134"/>
      <c r="CX63" s="142"/>
      <c r="CY63" s="137"/>
      <c r="CZ63" s="112"/>
      <c r="DA63" s="112"/>
      <c r="DB63" s="137"/>
      <c r="DC63" s="112"/>
      <c r="DD63" s="112"/>
      <c r="DE63" s="137"/>
      <c r="DF63" s="112"/>
      <c r="DG63" s="112"/>
      <c r="DH63" s="137"/>
      <c r="DI63" s="112"/>
      <c r="DJ63" s="112"/>
      <c r="DK63" s="137"/>
      <c r="DL63" s="112"/>
      <c r="DM63" s="112"/>
      <c r="DN63" s="131"/>
      <c r="DO63" s="134"/>
      <c r="DP63" s="134"/>
      <c r="DQ63" s="135"/>
      <c r="DR63" s="134"/>
      <c r="DS63" s="112"/>
      <c r="DT63" s="131"/>
      <c r="DU63" s="49">
        <f>IF(((DX62*60+DY62)-(DV62*60+DW62))-((H62*60+J62)-(D62*60+F62))&lt;-14,"エラー","")</f>
      </c>
      <c r="DV63" s="49" t="str">
        <f>IF(D62="","0",IF(F62&gt;=45,D62+1,D62))</f>
        <v>0</v>
      </c>
      <c r="DW63" s="49" t="str">
        <f>IF(F62="","0",IF(AND(F62&gt;=0,F62&lt;15),0,IF(AND(F62&gt;=15,F62&lt;30),30,IF(AND(F62&gt;=30,F62&lt;45),30,IF(AND(F62&gt;=45,F62&lt;=59),0)))))</f>
        <v>0</v>
      </c>
      <c r="DX63" s="49" t="str">
        <f>IF(H62="","0",IF(J62&gt;=45,H62+1,H62))</f>
        <v>0</v>
      </c>
      <c r="DY63" s="49" t="str">
        <f>IF(J62="","0",IF(AND(J62&gt;=0,J62&lt;15),0,IF(AND(J62&gt;=15,J62&lt;30),30,IF(AND(J62&gt;=30,J62&lt;45),30,IF(AND(J62&gt;=45,J62&lt;=59),0)))))</f>
        <v>0</v>
      </c>
    </row>
    <row r="64" spans="1:129" ht="9.75" customHeight="1" thickBot="1">
      <c r="A64" s="184"/>
      <c r="B64" s="186"/>
      <c r="C64" s="188"/>
      <c r="D64" s="177"/>
      <c r="E64" s="169" t="s">
        <v>19</v>
      </c>
      <c r="F64" s="180"/>
      <c r="G64" s="175" t="s">
        <v>20</v>
      </c>
      <c r="H64" s="177"/>
      <c r="I64" s="169" t="s">
        <v>19</v>
      </c>
      <c r="J64" s="180"/>
      <c r="K64" s="169" t="s">
        <v>20</v>
      </c>
      <c r="L64" s="182">
        <f>IF(D64="","",IF(F64&gt;=45,D64+1,D64))</f>
      </c>
      <c r="M64" s="167" t="s">
        <v>19</v>
      </c>
      <c r="N64" s="169">
        <f>IF(F64="","",IF(AND(F64&gt;=0,F64&lt;15),0,IF(AND(F64&gt;=15,F64&lt;30),30,IF(AND(F64&gt;=30,F64&lt;45),30,IF(AND(F64&gt;=45,F64&lt;=59),0)))))</f>
      </c>
      <c r="O64" s="171" t="s">
        <v>20</v>
      </c>
      <c r="P64" s="173">
        <f>IF(H64="","",IF(J64&gt;=45,H64+1,H64))</f>
      </c>
      <c r="Q64" s="167" t="s">
        <v>19</v>
      </c>
      <c r="R64" s="169">
        <f>IF(J64="","",IF(AND(J64&gt;=0,J64&lt;15),0,IF(AND(J64&gt;=15,J64&lt;30),30,IF(AND(J64&gt;=30,J64&lt;45),30,IF(AND(J64&gt;=45,J64&lt;=59),0)))))</f>
      </c>
      <c r="S64" s="151" t="s">
        <v>20</v>
      </c>
      <c r="T64" s="153">
        <f>IF(DN64=0,"",DN64)</f>
      </c>
      <c r="U64" s="154"/>
      <c r="V64" s="155">
        <f>IF(DQ64=0,"",DQ64)</f>
      </c>
      <c r="W64" s="156"/>
      <c r="X64" s="157">
        <f>IF(DT64=0,"",DT64)</f>
      </c>
      <c r="Y64" s="158"/>
      <c r="Z64" s="159">
        <f>AN64</f>
      </c>
      <c r="AA64" s="161">
        <f>IF(DU64="エラー","実績エラー","")</f>
      </c>
      <c r="AB64" s="162"/>
      <c r="AC64" s="163"/>
      <c r="AD64" s="149">
        <f>IF(AND(DU65="エラー",J64&lt;&gt;""),"実績エラー","")</f>
      </c>
      <c r="AE64" s="149"/>
      <c r="AF64" s="149"/>
      <c r="AG64" s="16"/>
      <c r="AH64" s="112">
        <f>IF(AND(D64&gt;=0,F64&gt;=0,H64&gt;=0,J64&gt;=0,C64="",D64&lt;&gt;"",F64&lt;&gt;"",H64&lt;&gt;"",J64&lt;&gt;""),1,0)</f>
        <v>0</v>
      </c>
      <c r="AI64" s="112">
        <f>IF(OR(C64=1,C64=2),0,IF(C64="",0,1))</f>
        <v>0</v>
      </c>
      <c r="AJ64" s="150">
        <f>IF(T64="",0,T64)</f>
        <v>0</v>
      </c>
      <c r="AK64" s="134">
        <f>IF(V64="",0,V64)</f>
        <v>0</v>
      </c>
      <c r="AL64" s="134">
        <f>IF(X64="",0,X64)</f>
        <v>0</v>
      </c>
      <c r="AM64" s="134">
        <f>SUM(AJ64:AL65)</f>
        <v>0</v>
      </c>
      <c r="AN64" s="148">
        <f>IF(AM64=0,"",IF(AM64=0.5,1,""))</f>
      </c>
      <c r="AO64" s="112">
        <f>IF(C64=1,AJ64,"")</f>
      </c>
      <c r="AP64" s="112">
        <f>IF(C64=1,AK64,"")</f>
      </c>
      <c r="AQ64" s="112">
        <f>IF(C64=1,AL64,"")</f>
      </c>
      <c r="AR64" s="112">
        <f>SUM(AO64:AQ65)</f>
        <v>0</v>
      </c>
      <c r="AS64" s="112">
        <f>IF(AR64=0,"",AR64)</f>
      </c>
      <c r="AT64" s="112">
        <f>IF(C64=2,AJ64,"")</f>
      </c>
      <c r="AU64" s="112">
        <f>IF(C64=2,AK64,"")</f>
      </c>
      <c r="AV64" s="112">
        <f>IF(C64=2,AL64,"")</f>
      </c>
      <c r="AW64" s="112">
        <f>SUM(AT64:AV65)</f>
        <v>0</v>
      </c>
      <c r="AX64" s="112">
        <f>IF(AW64=0,"",AW64)</f>
      </c>
      <c r="AY64" s="112">
        <f>IF(C64=3,AJ64,"")</f>
      </c>
      <c r="AZ64" s="112">
        <f>IF(C64=3,AK64,"")</f>
      </c>
      <c r="BA64" s="112">
        <f>IF(C64=3,AL64,"")</f>
      </c>
      <c r="BB64" s="112">
        <f>SUM(AY64:BA65)</f>
        <v>0</v>
      </c>
      <c r="BC64" s="112">
        <f>IF(BB64=0,"",BB64)</f>
      </c>
      <c r="BD64" s="112">
        <f>IF(C64=4,AJ64,"")</f>
      </c>
      <c r="BE64" s="112">
        <f>IF(C64=4,AK64,"")</f>
      </c>
      <c r="BF64" s="112">
        <f>IF(C64=4,AL64,"")</f>
      </c>
      <c r="BG64" s="112">
        <f>SUM(BD64:BF65)</f>
        <v>0</v>
      </c>
      <c r="BH64" s="112">
        <f>IF(BG64=0,"",BG64)</f>
      </c>
      <c r="BJ64" s="17">
        <f>IF(L64="","",L64)</f>
      </c>
      <c r="BK64" s="17">
        <f>IF(N64="","",N64)</f>
      </c>
      <c r="BL64" s="18">
        <f>IF(P64="","",P64)</f>
      </c>
      <c r="BM64" s="18">
        <f>IF(R64="","",R64)</f>
      </c>
      <c r="BN64" s="133">
        <f>SUM(BJ65:BK65)</f>
        <v>0</v>
      </c>
      <c r="BO64" s="134">
        <f>SUM(BL65:BM65)</f>
        <v>0</v>
      </c>
      <c r="BP64" s="134">
        <f>BO64-BN64</f>
        <v>0</v>
      </c>
      <c r="BQ64" s="138">
        <f>IF(AND(BN64&gt;=0,BN64&lt;6),1,IF(AND(BN64&gt;=6,BN64&lt;8),2,IF(AND(BN64&gt;=8,BN64&lt;18),3,IF(AND(BN64&gt;=18,BN64&lt;22),4,IF(AND(BN64&gt;=22,BN64&lt;24),5,0)))))</f>
        <v>1</v>
      </c>
      <c r="BR64" s="139">
        <f>IF(BQ64=1,3,IF(BQ64=2,2,IF(BQ64=3,1,IF(BQ64=4,2,IF(BQ64=5,3,0)))))</f>
        <v>3</v>
      </c>
      <c r="BS64" s="147">
        <f>IF(BQ64=1,6,IF(BQ64=2,8,IF(BQ64=3,18,IF(BQ64=4,22,IF(BQ64=5,24,0)))))</f>
        <v>6</v>
      </c>
      <c r="BT64" s="143">
        <f>IF(BS64&gt;BO64,BP64,BS64-BN64)</f>
        <v>0</v>
      </c>
      <c r="BU64" s="144">
        <f>BP64-BT64</f>
        <v>0</v>
      </c>
      <c r="BV64" s="138">
        <f>IF(BU64&gt;0,BQ64+1,0)</f>
        <v>0</v>
      </c>
      <c r="BW64" s="139">
        <f>IF(BV64=1,3,IF(BV64=2,2,IF(BV64=3,1,IF(BV64=4,2,IF(BV64=5,3,0)))))</f>
        <v>0</v>
      </c>
      <c r="BX64" s="140">
        <f>IF(BV64=1,0,IF(BV64=2,6,IF(BV64=3,8,IF(BV64=4,18,IF(BV64=5,22,0)))))</f>
        <v>0</v>
      </c>
      <c r="BY64" s="134">
        <f>IF(BV64=1,6,IF(BV64=2,8,IF(BV64=3,18,IF(BV64=4,22,IF(BV64=5,24,0)))))</f>
        <v>0</v>
      </c>
      <c r="BZ64" s="146">
        <f>IF(BU64&gt;CA64,BU64-CA64,IF(BU64=CA64,CA64,BU64))</f>
        <v>0</v>
      </c>
      <c r="CA64" s="141">
        <f>IF(BU64&gt;=BY64-BX64,BU64-(BY64-BX64),BU64)</f>
        <v>0</v>
      </c>
      <c r="CB64" s="144">
        <f>BP64-(BT64+BZ64)</f>
        <v>0</v>
      </c>
      <c r="CC64" s="138">
        <f>IF(CB64&gt;0,BV64+1,0)</f>
        <v>0</v>
      </c>
      <c r="CD64" s="139">
        <f>IF(CC64=1,3,IF(CC64=2,2,IF(CC64=3,1,IF(CC64=4,2,IF(CC64=5,3,0)))))</f>
        <v>0</v>
      </c>
      <c r="CE64" s="140">
        <f>IF(CC64=1,0,IF(CC64=2,6,IF(CC64=3,8,IF(CC64=4,18,IF(CC64=5,22,0)))))</f>
        <v>0</v>
      </c>
      <c r="CF64" s="134">
        <f>IF(CC64=1,6,IF(CC64=2,8,IF(CC64=3,18,IF(CC64=4,22,IF(CC64=5,24,0)))))</f>
        <v>0</v>
      </c>
      <c r="CG64" s="134">
        <f>CE64+CB64</f>
        <v>0</v>
      </c>
      <c r="CH64" s="146">
        <f>IF(CG64&gt;CF64,CF64-CE64,CG64-CE64)</f>
        <v>0</v>
      </c>
      <c r="CI64" s="147">
        <f>CB64-CH64</f>
        <v>0</v>
      </c>
      <c r="CJ64" s="134">
        <f>IF(CI64&gt;=0,CF64,CI64)</f>
        <v>0</v>
      </c>
      <c r="CK64" s="145">
        <f>IF(CI64&gt;0,1,0)</f>
        <v>0</v>
      </c>
      <c r="CL64" s="138">
        <f>IF(CD64=0,0,CC64+1)</f>
        <v>0</v>
      </c>
      <c r="CM64" s="139">
        <f>IF(CL64=1,3,IF(CL64=2,2,IF(CL64=3,1,IF(CL64=4,2,IF(CL64=5,3,0)))))</f>
        <v>0</v>
      </c>
      <c r="CN64" s="140">
        <f>IF(CL64=1,0,IF(CL64=2,6,IF(CL64=3,8,IF(CL64=4,18,IF(CL64=5,22,0)))))</f>
        <v>0</v>
      </c>
      <c r="CO64" s="134">
        <f>IF(CL64=1,6,IF(CL64=2,8,IF(CL64=3,18,IF(CL64=4,22,IF(CL64=5,24,0)))))</f>
        <v>0</v>
      </c>
      <c r="CP64" s="136">
        <f>CI64+CN64</f>
        <v>0</v>
      </c>
      <c r="CQ64" s="143">
        <f>IF(CP64&gt;CO64,CO64-CN64,CP64-CN64)</f>
        <v>0</v>
      </c>
      <c r="CR64" s="144">
        <f>IF(CQ64&gt;0,CP64-(CN64+CQ64),0)</f>
        <v>0</v>
      </c>
      <c r="CS64" s="145">
        <f>IF(CQ64&gt;0,1,0)</f>
        <v>0</v>
      </c>
      <c r="CT64" s="138">
        <f>IF(CS64=1,CL64+1,0)</f>
        <v>0</v>
      </c>
      <c r="CU64" s="139">
        <f>IF(CT64=1,3,IF(CT64=2,2,IF(CT64=3,1,IF(CT64=4,2,IF(CT64=5,3,0)))))</f>
        <v>0</v>
      </c>
      <c r="CV64" s="140">
        <f>IF(CT64=1,0,IF(CT64=2,6,IF(CT64=3,8,IF(CT64=4,18,IF(CT64=5,22,0)))))</f>
        <v>0</v>
      </c>
      <c r="CW64" s="134">
        <f>IF(CT64=1,6,IF(CT64=2,8,IF(CT64=3,18,IF(CT64=4,22,IF(CT64=5,24,0)))))</f>
        <v>0</v>
      </c>
      <c r="CX64" s="142">
        <f>IF(CT64&gt;0,CR64,0)</f>
        <v>0</v>
      </c>
      <c r="CY64" s="137">
        <f>BQ64</f>
        <v>1</v>
      </c>
      <c r="CZ64" s="112">
        <f>BR64</f>
        <v>3</v>
      </c>
      <c r="DA64" s="136">
        <f>BT64</f>
        <v>0</v>
      </c>
      <c r="DB64" s="137">
        <f>BV64</f>
        <v>0</v>
      </c>
      <c r="DC64" s="112">
        <f>BW64</f>
        <v>0</v>
      </c>
      <c r="DD64" s="134">
        <f>BZ64</f>
        <v>0</v>
      </c>
      <c r="DE64" s="137">
        <f>CC64</f>
        <v>0</v>
      </c>
      <c r="DF64" s="112">
        <f>CD64</f>
        <v>0</v>
      </c>
      <c r="DG64" s="134">
        <f>CH64</f>
        <v>0</v>
      </c>
      <c r="DH64" s="137">
        <f>CL64</f>
        <v>0</v>
      </c>
      <c r="DI64" s="112">
        <f>CM64</f>
        <v>0</v>
      </c>
      <c r="DJ64" s="136">
        <f>CQ64</f>
        <v>0</v>
      </c>
      <c r="DK64" s="137">
        <f>CT64</f>
        <v>0</v>
      </c>
      <c r="DL64" s="112">
        <f>CU64</f>
        <v>0</v>
      </c>
      <c r="DM64" s="133">
        <f>CX64</f>
        <v>0</v>
      </c>
      <c r="DN64" s="131">
        <f>IF(CZ64=1,DA64,IF(DC64=1,DD64,IF(DF64=1,DG64,IF(DI64=1,DJ64,IF(DL64=1,DM64,0)))))</f>
        <v>0</v>
      </c>
      <c r="DO64" s="134">
        <f>IF(CY64=2,DA64,IF(DB64=2,DD64,IF(DE64=2,DG64,IF(DH64=2,DJ64,IF(DK64=2,DM64,0)))))</f>
        <v>0</v>
      </c>
      <c r="DP64" s="134">
        <f>IF(CY64=4,DA64,IF(DB64=4,DD64,IF(DE64=4,DG64,IF(DH64=4,DJ64,IF(DK64=4,DM64,0)))))</f>
        <v>0</v>
      </c>
      <c r="DQ64" s="135">
        <f>DO64+DP64</f>
        <v>0</v>
      </c>
      <c r="DR64" s="134">
        <f>IF(CY64=1,DA64,IF(DB64=1,DD64,IF(DE64=1,DG64,IF(DH64=1,DJ64,IF(DK64=1,DM64,0)))))</f>
        <v>0</v>
      </c>
      <c r="DS64" s="112">
        <f>IF(CY64=5,DA64,IF(DB64=5,DD64,IF(DE64=5,DG64,IF(DH64=5,DJ64,IF(DK64=5,DM64,0)))))</f>
        <v>0</v>
      </c>
      <c r="DT64" s="130">
        <f>DR64+DS64</f>
        <v>0</v>
      </c>
      <c r="DU64" s="50">
        <f>IF(((DX64*60+DY64)-(DV64*60+DW64))-((H64*60+J64)-(D64*60+F64))&gt;15,"エラー","")</f>
      </c>
      <c r="DV64" s="49" t="str">
        <f>IF(D64="","0",IF(F64&gt;=45,D64+1,D64))</f>
        <v>0</v>
      </c>
      <c r="DW64" s="49" t="str">
        <f>IF(F64="","0",IF(AND(F64&gt;=0,F64&lt;15),0,IF(AND(F64&gt;=15,F64&lt;30),30,IF(AND(F64&gt;=30,F64&lt;45),30,IF(AND(F64&gt;=45,F64&lt;=59),0)))))</f>
        <v>0</v>
      </c>
      <c r="DX64" s="49" t="str">
        <f>IF(H64="","0",IF(J64&gt;=45,H64+1,H64))</f>
        <v>0</v>
      </c>
      <c r="DY64" s="49" t="str">
        <f>IF(J64="","0",IF(AND(J64&gt;=0,J64&lt;15),0,IF(AND(J64&gt;=15,J64&lt;30),30,IF(AND(J64&gt;=30,J64&lt;45),30,IF(AND(J64&gt;=45,J64&lt;=59),0)))))</f>
        <v>0</v>
      </c>
    </row>
    <row r="65" spans="1:129" ht="9.75" customHeight="1" thickBot="1">
      <c r="A65" s="185"/>
      <c r="B65" s="187"/>
      <c r="C65" s="188"/>
      <c r="D65" s="178"/>
      <c r="E65" s="179"/>
      <c r="F65" s="181"/>
      <c r="G65" s="176"/>
      <c r="H65" s="178"/>
      <c r="I65" s="179"/>
      <c r="J65" s="181"/>
      <c r="K65" s="179"/>
      <c r="L65" s="183"/>
      <c r="M65" s="168"/>
      <c r="N65" s="170"/>
      <c r="O65" s="172"/>
      <c r="P65" s="174"/>
      <c r="Q65" s="168"/>
      <c r="R65" s="170"/>
      <c r="S65" s="152"/>
      <c r="T65" s="153"/>
      <c r="U65" s="154"/>
      <c r="V65" s="155"/>
      <c r="W65" s="156"/>
      <c r="X65" s="157"/>
      <c r="Y65" s="158"/>
      <c r="Z65" s="160"/>
      <c r="AA65" s="164"/>
      <c r="AB65" s="165"/>
      <c r="AC65" s="166"/>
      <c r="AD65" s="149"/>
      <c r="AE65" s="149"/>
      <c r="AF65" s="149"/>
      <c r="AG65" s="16"/>
      <c r="AH65" s="112"/>
      <c r="AI65" s="112"/>
      <c r="AJ65" s="150"/>
      <c r="AK65" s="134"/>
      <c r="AL65" s="134"/>
      <c r="AM65" s="134"/>
      <c r="AN65" s="148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J65" s="19">
        <f>BJ64</f>
      </c>
      <c r="BK65" s="20">
        <f>IF(BK64="","",BK64/60)</f>
      </c>
      <c r="BL65">
        <f>BL64</f>
      </c>
      <c r="BM65">
        <f>IF(BM64="","",BM64/60)</f>
      </c>
      <c r="BN65" s="133"/>
      <c r="BO65" s="134"/>
      <c r="BP65" s="134"/>
      <c r="BQ65" s="138"/>
      <c r="BR65" s="139"/>
      <c r="BS65" s="147"/>
      <c r="BT65" s="139"/>
      <c r="BU65" s="141"/>
      <c r="BV65" s="138"/>
      <c r="BW65" s="139"/>
      <c r="BX65" s="141"/>
      <c r="BY65" s="134"/>
      <c r="BZ65" s="146"/>
      <c r="CA65" s="141"/>
      <c r="CB65" s="144"/>
      <c r="CC65" s="138"/>
      <c r="CD65" s="139"/>
      <c r="CE65" s="141"/>
      <c r="CF65" s="134"/>
      <c r="CG65" s="134"/>
      <c r="CH65" s="146"/>
      <c r="CI65" s="147"/>
      <c r="CJ65" s="134"/>
      <c r="CK65" s="145"/>
      <c r="CL65" s="138"/>
      <c r="CM65" s="139"/>
      <c r="CN65" s="141"/>
      <c r="CO65" s="134"/>
      <c r="CP65" s="112"/>
      <c r="CQ65" s="139"/>
      <c r="CR65" s="144"/>
      <c r="CS65" s="145"/>
      <c r="CT65" s="138"/>
      <c r="CU65" s="139"/>
      <c r="CV65" s="141"/>
      <c r="CW65" s="134"/>
      <c r="CX65" s="142"/>
      <c r="CY65" s="137"/>
      <c r="CZ65" s="112"/>
      <c r="DA65" s="112"/>
      <c r="DB65" s="137"/>
      <c r="DC65" s="112"/>
      <c r="DD65" s="112"/>
      <c r="DE65" s="137"/>
      <c r="DF65" s="112"/>
      <c r="DG65" s="112"/>
      <c r="DH65" s="137"/>
      <c r="DI65" s="112"/>
      <c r="DJ65" s="112"/>
      <c r="DK65" s="137"/>
      <c r="DL65" s="112"/>
      <c r="DM65" s="112"/>
      <c r="DN65" s="131"/>
      <c r="DO65" s="134"/>
      <c r="DP65" s="134"/>
      <c r="DQ65" s="135"/>
      <c r="DR65" s="134"/>
      <c r="DS65" s="112"/>
      <c r="DT65" s="131"/>
      <c r="DU65" s="49">
        <f>IF(((DX64*60+DY64)-(DV64*60+DW64))-((H64*60+J64)-(D64*60+F64))&lt;-14,"エラー","")</f>
      </c>
      <c r="DV65" s="49" t="str">
        <f>IF(D64="","0",IF(F64&gt;=45,D64+1,D64))</f>
        <v>0</v>
      </c>
      <c r="DW65" s="49" t="str">
        <f>IF(F64="","0",IF(AND(F64&gt;=0,F64&lt;15),0,IF(AND(F64&gt;=15,F64&lt;30),30,IF(AND(F64&gt;=30,F64&lt;45),30,IF(AND(F64&gt;=45,F64&lt;=59),0)))))</f>
        <v>0</v>
      </c>
      <c r="DX65" s="49" t="str">
        <f>IF(H64="","0",IF(J64&gt;=45,H64+1,H64))</f>
        <v>0</v>
      </c>
      <c r="DY65" s="49" t="str">
        <f>IF(J64="","0",IF(AND(J64&gt;=0,J64&lt;15),0,IF(AND(J64&gt;=15,J64&lt;30),30,IF(AND(J64&gt;=30,J64&lt;45),30,IF(AND(J64&gt;=45,J64&lt;=59),0)))))</f>
        <v>0</v>
      </c>
    </row>
    <row r="66" spans="1:129" ht="9.75" customHeight="1" thickBot="1">
      <c r="A66" s="184"/>
      <c r="B66" s="186"/>
      <c r="C66" s="188"/>
      <c r="D66" s="177"/>
      <c r="E66" s="169" t="s">
        <v>19</v>
      </c>
      <c r="F66" s="180"/>
      <c r="G66" s="175" t="s">
        <v>20</v>
      </c>
      <c r="H66" s="177"/>
      <c r="I66" s="169" t="s">
        <v>19</v>
      </c>
      <c r="J66" s="180"/>
      <c r="K66" s="169" t="s">
        <v>20</v>
      </c>
      <c r="L66" s="182">
        <f>IF(D66="","",IF(F66&gt;=45,D66+1,D66))</f>
      </c>
      <c r="M66" s="167" t="s">
        <v>19</v>
      </c>
      <c r="N66" s="169">
        <f>IF(F66="","",IF(AND(F66&gt;=0,F66&lt;15),0,IF(AND(F66&gt;=15,F66&lt;30),30,IF(AND(F66&gt;=30,F66&lt;45),30,IF(AND(F66&gt;=45,F66&lt;=59),0)))))</f>
      </c>
      <c r="O66" s="171" t="s">
        <v>20</v>
      </c>
      <c r="P66" s="173">
        <f>IF(H66="","",IF(J66&gt;=45,H66+1,H66))</f>
      </c>
      <c r="Q66" s="167" t="s">
        <v>19</v>
      </c>
      <c r="R66" s="169">
        <f>IF(J66="","",IF(AND(J66&gt;=0,J66&lt;15),0,IF(AND(J66&gt;=15,J66&lt;30),30,IF(AND(J66&gt;=30,J66&lt;45),30,IF(AND(J66&gt;=45,J66&lt;=59),0)))))</f>
      </c>
      <c r="S66" s="151" t="s">
        <v>20</v>
      </c>
      <c r="T66" s="153">
        <f>IF(DN66=0,"",DN66)</f>
      </c>
      <c r="U66" s="154"/>
      <c r="V66" s="155">
        <f>IF(DQ66=0,"",DQ66)</f>
      </c>
      <c r="W66" s="156"/>
      <c r="X66" s="157">
        <f>IF(DT66=0,"",DT66)</f>
      </c>
      <c r="Y66" s="158"/>
      <c r="Z66" s="159">
        <f>AN66</f>
      </c>
      <c r="AA66" s="161">
        <f>IF(DU66="エラー","実績エラー","")</f>
      </c>
      <c r="AB66" s="162"/>
      <c r="AC66" s="163"/>
      <c r="AD66" s="149">
        <f>IF(AND(DU67="エラー",J66&lt;&gt;""),"実績エラー","")</f>
      </c>
      <c r="AE66" s="149"/>
      <c r="AF66" s="149"/>
      <c r="AG66" s="16"/>
      <c r="AH66" s="112">
        <f>IF(AND(D66&gt;=0,F66&gt;=0,H66&gt;=0,J66&gt;=0,C66="",D66&lt;&gt;"",F66&lt;&gt;"",H66&lt;&gt;"",J66&lt;&gt;""),1,0)</f>
        <v>0</v>
      </c>
      <c r="AI66" s="112">
        <f>IF(OR(C66=1,C66=2),0,IF(C66="",0,1))</f>
        <v>0</v>
      </c>
      <c r="AJ66" s="150">
        <f>IF(T66="",0,T66)</f>
        <v>0</v>
      </c>
      <c r="AK66" s="134">
        <f>IF(V66="",0,V66)</f>
        <v>0</v>
      </c>
      <c r="AL66" s="134">
        <f>IF(X66="",0,X66)</f>
        <v>0</v>
      </c>
      <c r="AM66" s="134">
        <f>SUM(AJ66:AL67)</f>
        <v>0</v>
      </c>
      <c r="AN66" s="148">
        <f>IF(AM66=0,"",IF(AM66=0.5,1,""))</f>
      </c>
      <c r="AO66" s="112">
        <f>IF(C66=1,AJ66,"")</f>
      </c>
      <c r="AP66" s="112">
        <f>IF(C66=1,AK66,"")</f>
      </c>
      <c r="AQ66" s="112">
        <f>IF(C66=1,AL66,"")</f>
      </c>
      <c r="AR66" s="112">
        <f>SUM(AO66:AQ67)</f>
        <v>0</v>
      </c>
      <c r="AS66" s="112">
        <f>IF(AR66=0,"",AR66)</f>
      </c>
      <c r="AT66" s="112">
        <f>IF(C66=2,AJ66,"")</f>
      </c>
      <c r="AU66" s="112">
        <f>IF(C66=2,AK66,"")</f>
      </c>
      <c r="AV66" s="112">
        <f>IF(C66=2,AL66,"")</f>
      </c>
      <c r="AW66" s="112">
        <f>SUM(AT66:AV67)</f>
        <v>0</v>
      </c>
      <c r="AX66" s="112">
        <f>IF(AW66=0,"",AW66)</f>
      </c>
      <c r="AY66" s="112">
        <f>IF(C66=3,AJ66,"")</f>
      </c>
      <c r="AZ66" s="112">
        <f>IF(C66=3,AK66,"")</f>
      </c>
      <c r="BA66" s="112">
        <f>IF(C66=3,AL66,"")</f>
      </c>
      <c r="BB66" s="112">
        <f>SUM(AY66:BA67)</f>
        <v>0</v>
      </c>
      <c r="BC66" s="112">
        <f>IF(BB66=0,"",BB66)</f>
      </c>
      <c r="BD66" s="112">
        <f>IF(C66=4,AJ66,"")</f>
      </c>
      <c r="BE66" s="112">
        <f>IF(C66=4,AK66,"")</f>
      </c>
      <c r="BF66" s="112">
        <f>IF(C66=4,AL66,"")</f>
      </c>
      <c r="BG66" s="112">
        <f>SUM(BD66:BF67)</f>
        <v>0</v>
      </c>
      <c r="BH66" s="112">
        <f>IF(BG66=0,"",BG66)</f>
      </c>
      <c r="BJ66" s="17">
        <f>IF(L66="","",L66)</f>
      </c>
      <c r="BK66" s="17">
        <f>IF(N66="","",N66)</f>
      </c>
      <c r="BL66" s="18">
        <f>IF(P66="","",P66)</f>
      </c>
      <c r="BM66" s="18">
        <f>IF(R66="","",R66)</f>
      </c>
      <c r="BN66" s="133">
        <f>SUM(BJ67:BK67)</f>
        <v>0</v>
      </c>
      <c r="BO66" s="134">
        <f>SUM(BL67:BM67)</f>
        <v>0</v>
      </c>
      <c r="BP66" s="134">
        <f>BO66-BN66</f>
        <v>0</v>
      </c>
      <c r="BQ66" s="138">
        <f>IF(AND(BN66&gt;=0,BN66&lt;6),1,IF(AND(BN66&gt;=6,BN66&lt;8),2,IF(AND(BN66&gt;=8,BN66&lt;18),3,IF(AND(BN66&gt;=18,BN66&lt;22),4,IF(AND(BN66&gt;=22,BN66&lt;24),5,0)))))</f>
        <v>1</v>
      </c>
      <c r="BR66" s="139">
        <f>IF(BQ66=1,3,IF(BQ66=2,2,IF(BQ66=3,1,IF(BQ66=4,2,IF(BQ66=5,3,0)))))</f>
        <v>3</v>
      </c>
      <c r="BS66" s="147">
        <f>IF(BQ66=1,6,IF(BQ66=2,8,IF(BQ66=3,18,IF(BQ66=4,22,IF(BQ66=5,24,0)))))</f>
        <v>6</v>
      </c>
      <c r="BT66" s="143">
        <f>IF(BS66&gt;BO66,BP66,BS66-BN66)</f>
        <v>0</v>
      </c>
      <c r="BU66" s="144">
        <f>BP66-BT66</f>
        <v>0</v>
      </c>
      <c r="BV66" s="138">
        <f>IF(BU66&gt;0,BQ66+1,0)</f>
        <v>0</v>
      </c>
      <c r="BW66" s="139">
        <f>IF(BV66=1,3,IF(BV66=2,2,IF(BV66=3,1,IF(BV66=4,2,IF(BV66=5,3,0)))))</f>
        <v>0</v>
      </c>
      <c r="BX66" s="140">
        <f>IF(BV66=1,0,IF(BV66=2,6,IF(BV66=3,8,IF(BV66=4,18,IF(BV66=5,22,0)))))</f>
        <v>0</v>
      </c>
      <c r="BY66" s="134">
        <f>IF(BV66=1,6,IF(BV66=2,8,IF(BV66=3,18,IF(BV66=4,22,IF(BV66=5,24,0)))))</f>
        <v>0</v>
      </c>
      <c r="BZ66" s="146">
        <f>IF(BU66&gt;CA66,BU66-CA66,IF(BU66=CA66,CA66,BU66))</f>
        <v>0</v>
      </c>
      <c r="CA66" s="141">
        <f>IF(BU66&gt;=BY66-BX66,BU66-(BY66-BX66),BU66)</f>
        <v>0</v>
      </c>
      <c r="CB66" s="144">
        <f>BP66-(BT66+BZ66)</f>
        <v>0</v>
      </c>
      <c r="CC66" s="138">
        <f>IF(CB66&gt;0,BV66+1,0)</f>
        <v>0</v>
      </c>
      <c r="CD66" s="139">
        <f>IF(CC66=1,3,IF(CC66=2,2,IF(CC66=3,1,IF(CC66=4,2,IF(CC66=5,3,0)))))</f>
        <v>0</v>
      </c>
      <c r="CE66" s="140">
        <f>IF(CC66=1,0,IF(CC66=2,6,IF(CC66=3,8,IF(CC66=4,18,IF(CC66=5,22,0)))))</f>
        <v>0</v>
      </c>
      <c r="CF66" s="134">
        <f>IF(CC66=1,6,IF(CC66=2,8,IF(CC66=3,18,IF(CC66=4,22,IF(CC66=5,24,0)))))</f>
        <v>0</v>
      </c>
      <c r="CG66" s="134">
        <f>CE66+CB66</f>
        <v>0</v>
      </c>
      <c r="CH66" s="146">
        <f>IF(CG66&gt;CF66,CF66-CE66,CG66-CE66)</f>
        <v>0</v>
      </c>
      <c r="CI66" s="147">
        <f>CB66-CH66</f>
        <v>0</v>
      </c>
      <c r="CJ66" s="134">
        <f>IF(CI66&gt;=0,CF66,CI66)</f>
        <v>0</v>
      </c>
      <c r="CK66" s="145">
        <f>IF(CI66&gt;0,1,0)</f>
        <v>0</v>
      </c>
      <c r="CL66" s="138">
        <f>IF(CD66=0,0,CC66+1)</f>
        <v>0</v>
      </c>
      <c r="CM66" s="139">
        <f>IF(CL66=1,3,IF(CL66=2,2,IF(CL66=3,1,IF(CL66=4,2,IF(CL66=5,3,0)))))</f>
        <v>0</v>
      </c>
      <c r="CN66" s="140">
        <f>IF(CL66=1,0,IF(CL66=2,6,IF(CL66=3,8,IF(CL66=4,18,IF(CL66=5,22,0)))))</f>
        <v>0</v>
      </c>
      <c r="CO66" s="134">
        <f>IF(CL66=1,6,IF(CL66=2,8,IF(CL66=3,18,IF(CL66=4,22,IF(CL66=5,24,0)))))</f>
        <v>0</v>
      </c>
      <c r="CP66" s="136">
        <f>CI66+CN66</f>
        <v>0</v>
      </c>
      <c r="CQ66" s="143">
        <f>IF(CP66&gt;CO66,CO66-CN66,CP66-CN66)</f>
        <v>0</v>
      </c>
      <c r="CR66" s="144">
        <f>IF(CQ66&gt;0,CP66-(CN66+CQ66),0)</f>
        <v>0</v>
      </c>
      <c r="CS66" s="145">
        <f>IF(CQ66&gt;0,1,0)</f>
        <v>0</v>
      </c>
      <c r="CT66" s="138">
        <f>IF(CS66=1,CL66+1,0)</f>
        <v>0</v>
      </c>
      <c r="CU66" s="139">
        <f>IF(CT66=1,3,IF(CT66=2,2,IF(CT66=3,1,IF(CT66=4,2,IF(CT66=5,3,0)))))</f>
        <v>0</v>
      </c>
      <c r="CV66" s="140">
        <f>IF(CT66=1,0,IF(CT66=2,6,IF(CT66=3,8,IF(CT66=4,18,IF(CT66=5,22,0)))))</f>
        <v>0</v>
      </c>
      <c r="CW66" s="134">
        <f>IF(CT66=1,6,IF(CT66=2,8,IF(CT66=3,18,IF(CT66=4,22,IF(CT66=5,24,0)))))</f>
        <v>0</v>
      </c>
      <c r="CX66" s="142">
        <f>IF(CT66&gt;0,CR66,0)</f>
        <v>0</v>
      </c>
      <c r="CY66" s="137">
        <f>BQ66</f>
        <v>1</v>
      </c>
      <c r="CZ66" s="112">
        <f>BR66</f>
        <v>3</v>
      </c>
      <c r="DA66" s="136">
        <f>BT66</f>
        <v>0</v>
      </c>
      <c r="DB66" s="137">
        <f>BV66</f>
        <v>0</v>
      </c>
      <c r="DC66" s="112">
        <f>BW66</f>
        <v>0</v>
      </c>
      <c r="DD66" s="134">
        <f>BZ66</f>
        <v>0</v>
      </c>
      <c r="DE66" s="137">
        <f>CC66</f>
        <v>0</v>
      </c>
      <c r="DF66" s="112">
        <f>CD66</f>
        <v>0</v>
      </c>
      <c r="DG66" s="134">
        <f>CH66</f>
        <v>0</v>
      </c>
      <c r="DH66" s="137">
        <f>CL66</f>
        <v>0</v>
      </c>
      <c r="DI66" s="112">
        <f>CM66</f>
        <v>0</v>
      </c>
      <c r="DJ66" s="136">
        <f>CQ66</f>
        <v>0</v>
      </c>
      <c r="DK66" s="137">
        <f>CT66</f>
        <v>0</v>
      </c>
      <c r="DL66" s="112">
        <f>CU66</f>
        <v>0</v>
      </c>
      <c r="DM66" s="133">
        <f>CX66</f>
        <v>0</v>
      </c>
      <c r="DN66" s="131">
        <f>IF(CZ66=1,DA66,IF(DC66=1,DD66,IF(DF66=1,DG66,IF(DI66=1,DJ66,IF(DL66=1,DM66,0)))))</f>
        <v>0</v>
      </c>
      <c r="DO66" s="134">
        <f>IF(CY66=2,DA66,IF(DB66=2,DD66,IF(DE66=2,DG66,IF(DH66=2,DJ66,IF(DK66=2,DM66,0)))))</f>
        <v>0</v>
      </c>
      <c r="DP66" s="134">
        <f>IF(CY66=4,DA66,IF(DB66=4,DD66,IF(DE66=4,DG66,IF(DH66=4,DJ66,IF(DK66=4,DM66,0)))))</f>
        <v>0</v>
      </c>
      <c r="DQ66" s="135">
        <f>DO66+DP66</f>
        <v>0</v>
      </c>
      <c r="DR66" s="134">
        <f>IF(CY66=1,DA66,IF(DB66=1,DD66,IF(DE66=1,DG66,IF(DH66=1,DJ66,IF(DK66=1,DM66,0)))))</f>
        <v>0</v>
      </c>
      <c r="DS66" s="112">
        <f>IF(CY66=5,DA66,IF(DB66=5,DD66,IF(DE66=5,DG66,IF(DH66=5,DJ66,IF(DK66=5,DM66,0)))))</f>
        <v>0</v>
      </c>
      <c r="DT66" s="130">
        <f>DR66+DS66</f>
        <v>0</v>
      </c>
      <c r="DU66" s="50">
        <f>IF(((DX66*60+DY66)-(DV66*60+DW66))-((H66*60+J66)-(D66*60+F66))&gt;15,"エラー","")</f>
      </c>
      <c r="DV66" s="49" t="str">
        <f>IF(D66="","0",IF(F66&gt;=45,D66+1,D66))</f>
        <v>0</v>
      </c>
      <c r="DW66" s="49" t="str">
        <f>IF(F66="","0",IF(AND(F66&gt;=0,F66&lt;15),0,IF(AND(F66&gt;=15,F66&lt;30),30,IF(AND(F66&gt;=30,F66&lt;45),30,IF(AND(F66&gt;=45,F66&lt;=59),0)))))</f>
        <v>0</v>
      </c>
      <c r="DX66" s="49" t="str">
        <f>IF(H66="","0",IF(J66&gt;=45,H66+1,H66))</f>
        <v>0</v>
      </c>
      <c r="DY66" s="49" t="str">
        <f>IF(J66="","0",IF(AND(J66&gt;=0,J66&lt;15),0,IF(AND(J66&gt;=15,J66&lt;30),30,IF(AND(J66&gt;=30,J66&lt;45),30,IF(AND(J66&gt;=45,J66&lt;=59),0)))))</f>
        <v>0</v>
      </c>
    </row>
    <row r="67" spans="1:129" ht="9.75" customHeight="1" thickBot="1">
      <c r="A67" s="185"/>
      <c r="B67" s="187"/>
      <c r="C67" s="188"/>
      <c r="D67" s="178"/>
      <c r="E67" s="179"/>
      <c r="F67" s="181"/>
      <c r="G67" s="176"/>
      <c r="H67" s="178"/>
      <c r="I67" s="179"/>
      <c r="J67" s="181"/>
      <c r="K67" s="179"/>
      <c r="L67" s="183"/>
      <c r="M67" s="168"/>
      <c r="N67" s="170"/>
      <c r="O67" s="172"/>
      <c r="P67" s="174"/>
      <c r="Q67" s="168"/>
      <c r="R67" s="170"/>
      <c r="S67" s="152"/>
      <c r="T67" s="153"/>
      <c r="U67" s="154"/>
      <c r="V67" s="155"/>
      <c r="W67" s="156"/>
      <c r="X67" s="157"/>
      <c r="Y67" s="158"/>
      <c r="Z67" s="160"/>
      <c r="AA67" s="164"/>
      <c r="AB67" s="165"/>
      <c r="AC67" s="166"/>
      <c r="AD67" s="149"/>
      <c r="AE67" s="149"/>
      <c r="AF67" s="149"/>
      <c r="AG67" s="16"/>
      <c r="AH67" s="112"/>
      <c r="AI67" s="112"/>
      <c r="AJ67" s="150"/>
      <c r="AK67" s="134"/>
      <c r="AL67" s="134"/>
      <c r="AM67" s="134"/>
      <c r="AN67" s="148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J67" s="19">
        <f>BJ66</f>
      </c>
      <c r="BK67" s="20">
        <f>IF(BK66="","",BK66/60)</f>
      </c>
      <c r="BL67">
        <f>BL66</f>
      </c>
      <c r="BM67">
        <f>IF(BM66="","",BM66/60)</f>
      </c>
      <c r="BN67" s="133"/>
      <c r="BO67" s="134"/>
      <c r="BP67" s="134"/>
      <c r="BQ67" s="138"/>
      <c r="BR67" s="139"/>
      <c r="BS67" s="147"/>
      <c r="BT67" s="139"/>
      <c r="BU67" s="141"/>
      <c r="BV67" s="138"/>
      <c r="BW67" s="139"/>
      <c r="BX67" s="141"/>
      <c r="BY67" s="134"/>
      <c r="BZ67" s="146"/>
      <c r="CA67" s="141"/>
      <c r="CB67" s="144"/>
      <c r="CC67" s="138"/>
      <c r="CD67" s="139"/>
      <c r="CE67" s="141"/>
      <c r="CF67" s="134"/>
      <c r="CG67" s="134"/>
      <c r="CH67" s="146"/>
      <c r="CI67" s="147"/>
      <c r="CJ67" s="134"/>
      <c r="CK67" s="145"/>
      <c r="CL67" s="138"/>
      <c r="CM67" s="139"/>
      <c r="CN67" s="141"/>
      <c r="CO67" s="134"/>
      <c r="CP67" s="112"/>
      <c r="CQ67" s="139"/>
      <c r="CR67" s="144"/>
      <c r="CS67" s="145"/>
      <c r="CT67" s="138"/>
      <c r="CU67" s="139"/>
      <c r="CV67" s="141"/>
      <c r="CW67" s="134"/>
      <c r="CX67" s="142"/>
      <c r="CY67" s="137"/>
      <c r="CZ67" s="112"/>
      <c r="DA67" s="112"/>
      <c r="DB67" s="137"/>
      <c r="DC67" s="112"/>
      <c r="DD67" s="112"/>
      <c r="DE67" s="137"/>
      <c r="DF67" s="112"/>
      <c r="DG67" s="112"/>
      <c r="DH67" s="137"/>
      <c r="DI67" s="112"/>
      <c r="DJ67" s="112"/>
      <c r="DK67" s="137"/>
      <c r="DL67" s="112"/>
      <c r="DM67" s="112"/>
      <c r="DN67" s="131"/>
      <c r="DO67" s="134"/>
      <c r="DP67" s="134"/>
      <c r="DQ67" s="135"/>
      <c r="DR67" s="134"/>
      <c r="DS67" s="112"/>
      <c r="DT67" s="131"/>
      <c r="DU67" s="49">
        <f>IF(((DX66*60+DY66)-(DV66*60+DW66))-((H66*60+J66)-(D66*60+F66))&lt;-14,"エラー","")</f>
      </c>
      <c r="DV67" s="49" t="str">
        <f>IF(D66="","0",IF(F66&gt;=45,D66+1,D66))</f>
        <v>0</v>
      </c>
      <c r="DW67" s="49" t="str">
        <f>IF(F66="","0",IF(AND(F66&gt;=0,F66&lt;15),0,IF(AND(F66&gt;=15,F66&lt;30),30,IF(AND(F66&gt;=30,F66&lt;45),30,IF(AND(F66&gt;=45,F66&lt;=59),0)))))</f>
        <v>0</v>
      </c>
      <c r="DX67" s="49" t="str">
        <f>IF(H66="","0",IF(J66&gt;=45,H66+1,H66))</f>
        <v>0</v>
      </c>
      <c r="DY67" s="49" t="str">
        <f>IF(J66="","0",IF(AND(J66&gt;=0,J66&lt;15),0,IF(AND(J66&gt;=15,J66&lt;30),30,IF(AND(J66&gt;=30,J66&lt;45),30,IF(AND(J66&gt;=45,J66&lt;=59),0)))))</f>
        <v>0</v>
      </c>
    </row>
    <row r="68" spans="1:129" ht="9.75" customHeight="1" thickBot="1">
      <c r="A68" s="184"/>
      <c r="B68" s="186"/>
      <c r="C68" s="188"/>
      <c r="D68" s="177"/>
      <c r="E68" s="169" t="s">
        <v>19</v>
      </c>
      <c r="F68" s="180"/>
      <c r="G68" s="175" t="s">
        <v>20</v>
      </c>
      <c r="H68" s="177"/>
      <c r="I68" s="169" t="s">
        <v>19</v>
      </c>
      <c r="J68" s="180"/>
      <c r="K68" s="169" t="s">
        <v>20</v>
      </c>
      <c r="L68" s="182">
        <f>IF(D68="","",IF(F68&gt;=45,D68+1,D68))</f>
      </c>
      <c r="M68" s="167" t="s">
        <v>19</v>
      </c>
      <c r="N68" s="169">
        <f>IF(F68="","",IF(AND(F68&gt;=0,F68&lt;15),0,IF(AND(F68&gt;=15,F68&lt;30),30,IF(AND(F68&gt;=30,F68&lt;45),30,IF(AND(F68&gt;=45,F68&lt;=59),0)))))</f>
      </c>
      <c r="O68" s="171" t="s">
        <v>20</v>
      </c>
      <c r="P68" s="173">
        <f>IF(H68="","",IF(J68&gt;=45,H68+1,H68))</f>
      </c>
      <c r="Q68" s="167" t="s">
        <v>19</v>
      </c>
      <c r="R68" s="169">
        <f>IF(J68="","",IF(AND(J68&gt;=0,J68&lt;15),0,IF(AND(J68&gt;=15,J68&lt;30),30,IF(AND(J68&gt;=30,J68&lt;45),30,IF(AND(J68&gt;=45,J68&lt;=59),0)))))</f>
      </c>
      <c r="S68" s="151" t="s">
        <v>20</v>
      </c>
      <c r="T68" s="153">
        <f>IF(DN68=0,"",DN68)</f>
      </c>
      <c r="U68" s="154"/>
      <c r="V68" s="155">
        <f>IF(DQ68=0,"",DQ68)</f>
      </c>
      <c r="W68" s="156"/>
      <c r="X68" s="157">
        <f>IF(DT68=0,"",DT68)</f>
      </c>
      <c r="Y68" s="158"/>
      <c r="Z68" s="159">
        <f>AN68</f>
      </c>
      <c r="AA68" s="161">
        <f>IF(DU68="エラー","実績エラー","")</f>
      </c>
      <c r="AB68" s="162"/>
      <c r="AC68" s="163"/>
      <c r="AD68" s="149">
        <f>IF(AND(DU69="エラー",J68&lt;&gt;""),"実績エラー","")</f>
      </c>
      <c r="AE68" s="149"/>
      <c r="AF68" s="149"/>
      <c r="AG68" s="16"/>
      <c r="AH68" s="112">
        <f>IF(AND(D68&gt;=0,F68&gt;=0,H68&gt;=0,J68&gt;=0,C68="",D68&lt;&gt;"",F68&lt;&gt;"",H68&lt;&gt;"",J68&lt;&gt;""),1,0)</f>
        <v>0</v>
      </c>
      <c r="AI68" s="112">
        <f>IF(OR(C68=1,C68=2),0,IF(C68="",0,1))</f>
        <v>0</v>
      </c>
      <c r="AJ68" s="150">
        <f>IF(T68="",0,T68)</f>
        <v>0</v>
      </c>
      <c r="AK68" s="134">
        <f>IF(V68="",0,V68)</f>
        <v>0</v>
      </c>
      <c r="AL68" s="134">
        <f>IF(X68="",0,X68)</f>
        <v>0</v>
      </c>
      <c r="AM68" s="134">
        <f>SUM(AJ68:AL69)</f>
        <v>0</v>
      </c>
      <c r="AN68" s="148">
        <f>IF(AM68=0,"",IF(AM68=0.5,1,""))</f>
      </c>
      <c r="AO68" s="112">
        <f>IF(C68=1,AJ68,"")</f>
      </c>
      <c r="AP68" s="112">
        <f>IF(C68=1,AK68,"")</f>
      </c>
      <c r="AQ68" s="112">
        <f>IF(C68=1,AL68,"")</f>
      </c>
      <c r="AR68" s="112">
        <f>SUM(AO68:AQ69)</f>
        <v>0</v>
      </c>
      <c r="AS68" s="112">
        <f>IF(AR68=0,"",AR68)</f>
      </c>
      <c r="AT68" s="112">
        <f>IF(C68=2,AJ68,"")</f>
      </c>
      <c r="AU68" s="112">
        <f>IF(C68=2,AK68,"")</f>
      </c>
      <c r="AV68" s="112">
        <f>IF(C68=2,AL68,"")</f>
      </c>
      <c r="AW68" s="112">
        <f>SUM(AT68:AV69)</f>
        <v>0</v>
      </c>
      <c r="AX68" s="112">
        <f>IF(AW68=0,"",AW68)</f>
      </c>
      <c r="AY68" s="112">
        <f>IF(C68=3,AJ68,"")</f>
      </c>
      <c r="AZ68" s="112">
        <f>IF(C68=3,AK68,"")</f>
      </c>
      <c r="BA68" s="112">
        <f>IF(C68=3,AL68,"")</f>
      </c>
      <c r="BB68" s="112">
        <f>SUM(AY68:BA69)</f>
        <v>0</v>
      </c>
      <c r="BC68" s="112">
        <f>IF(BB68=0,"",BB68)</f>
      </c>
      <c r="BD68" s="112">
        <f>IF(C68=4,AJ68,"")</f>
      </c>
      <c r="BE68" s="112">
        <f>IF(C68=4,AK68,"")</f>
      </c>
      <c r="BF68" s="112">
        <f>IF(C68=4,AL68,"")</f>
      </c>
      <c r="BG68" s="112">
        <f>SUM(BD68:BF69)</f>
        <v>0</v>
      </c>
      <c r="BH68" s="112">
        <f>IF(BG68=0,"",BG68)</f>
      </c>
      <c r="BJ68" s="17">
        <f>IF(L68="","",L68)</f>
      </c>
      <c r="BK68" s="17">
        <f>IF(N68="","",N68)</f>
      </c>
      <c r="BL68" s="18">
        <f>IF(P68="","",P68)</f>
      </c>
      <c r="BM68" s="18">
        <f>IF(R68="","",R68)</f>
      </c>
      <c r="BN68" s="133">
        <f>SUM(BJ69:BK69)</f>
        <v>0</v>
      </c>
      <c r="BO68" s="134">
        <f>SUM(BL69:BM69)</f>
        <v>0</v>
      </c>
      <c r="BP68" s="134">
        <f>BO68-BN68</f>
        <v>0</v>
      </c>
      <c r="BQ68" s="138">
        <f>IF(AND(BN68&gt;=0,BN68&lt;6),1,IF(AND(BN68&gt;=6,BN68&lt;8),2,IF(AND(BN68&gt;=8,BN68&lt;18),3,IF(AND(BN68&gt;=18,BN68&lt;22),4,IF(AND(BN68&gt;=22,BN68&lt;24),5,0)))))</f>
        <v>1</v>
      </c>
      <c r="BR68" s="139">
        <f>IF(BQ68=1,3,IF(BQ68=2,2,IF(BQ68=3,1,IF(BQ68=4,2,IF(BQ68=5,3,0)))))</f>
        <v>3</v>
      </c>
      <c r="BS68" s="147">
        <f>IF(BQ68=1,6,IF(BQ68=2,8,IF(BQ68=3,18,IF(BQ68=4,22,IF(BQ68=5,24,0)))))</f>
        <v>6</v>
      </c>
      <c r="BT68" s="143">
        <f>IF(BS68&gt;BO68,BP68,BS68-BN68)</f>
        <v>0</v>
      </c>
      <c r="BU68" s="144">
        <f>BP68-BT68</f>
        <v>0</v>
      </c>
      <c r="BV68" s="138">
        <f>IF(BU68&gt;0,BQ68+1,0)</f>
        <v>0</v>
      </c>
      <c r="BW68" s="139">
        <f>IF(BV68=1,3,IF(BV68=2,2,IF(BV68=3,1,IF(BV68=4,2,IF(BV68=5,3,0)))))</f>
        <v>0</v>
      </c>
      <c r="BX68" s="140">
        <f>IF(BV68=1,0,IF(BV68=2,6,IF(BV68=3,8,IF(BV68=4,18,IF(BV68=5,22,0)))))</f>
        <v>0</v>
      </c>
      <c r="BY68" s="134">
        <f>IF(BV68=1,6,IF(BV68=2,8,IF(BV68=3,18,IF(BV68=4,22,IF(BV68=5,24,0)))))</f>
        <v>0</v>
      </c>
      <c r="BZ68" s="146">
        <f>IF(BU68&gt;CA68,BU68-CA68,IF(BU68=CA68,CA68,BU68))</f>
        <v>0</v>
      </c>
      <c r="CA68" s="141">
        <f>IF(BU68&gt;=BY68-BX68,BU68-(BY68-BX68),BU68)</f>
        <v>0</v>
      </c>
      <c r="CB68" s="144">
        <f>BP68-(BT68+BZ68)</f>
        <v>0</v>
      </c>
      <c r="CC68" s="138">
        <f>IF(CB68&gt;0,BV68+1,0)</f>
        <v>0</v>
      </c>
      <c r="CD68" s="139">
        <f>IF(CC68=1,3,IF(CC68=2,2,IF(CC68=3,1,IF(CC68=4,2,IF(CC68=5,3,0)))))</f>
        <v>0</v>
      </c>
      <c r="CE68" s="140">
        <f>IF(CC68=1,0,IF(CC68=2,6,IF(CC68=3,8,IF(CC68=4,18,IF(CC68=5,22,0)))))</f>
        <v>0</v>
      </c>
      <c r="CF68" s="134">
        <f>IF(CC68=1,6,IF(CC68=2,8,IF(CC68=3,18,IF(CC68=4,22,IF(CC68=5,24,0)))))</f>
        <v>0</v>
      </c>
      <c r="CG68" s="134">
        <f>CE68+CB68</f>
        <v>0</v>
      </c>
      <c r="CH68" s="146">
        <f>IF(CG68&gt;CF68,CF68-CE68,CG68-CE68)</f>
        <v>0</v>
      </c>
      <c r="CI68" s="147">
        <f>CB68-CH68</f>
        <v>0</v>
      </c>
      <c r="CJ68" s="134">
        <f>IF(CI68&gt;=0,CF68,CI68)</f>
        <v>0</v>
      </c>
      <c r="CK68" s="145">
        <f>IF(CI68&gt;0,1,0)</f>
        <v>0</v>
      </c>
      <c r="CL68" s="138">
        <f>IF(CD68=0,0,CC68+1)</f>
        <v>0</v>
      </c>
      <c r="CM68" s="139">
        <f>IF(CL68=1,3,IF(CL68=2,2,IF(CL68=3,1,IF(CL68=4,2,IF(CL68=5,3,0)))))</f>
        <v>0</v>
      </c>
      <c r="CN68" s="140">
        <f>IF(CL68=1,0,IF(CL68=2,6,IF(CL68=3,8,IF(CL68=4,18,IF(CL68=5,22,0)))))</f>
        <v>0</v>
      </c>
      <c r="CO68" s="134">
        <f>IF(CL68=1,6,IF(CL68=2,8,IF(CL68=3,18,IF(CL68=4,22,IF(CL68=5,24,0)))))</f>
        <v>0</v>
      </c>
      <c r="CP68" s="136">
        <f>CI68+CN68</f>
        <v>0</v>
      </c>
      <c r="CQ68" s="143">
        <f>IF(CP68&gt;CO68,CO68-CN68,CP68-CN68)</f>
        <v>0</v>
      </c>
      <c r="CR68" s="144">
        <f>IF(CQ68&gt;0,CP68-(CN68+CQ68),0)</f>
        <v>0</v>
      </c>
      <c r="CS68" s="145">
        <f>IF(CQ68&gt;0,1,0)</f>
        <v>0</v>
      </c>
      <c r="CT68" s="138">
        <f>IF(CS68=1,CL68+1,0)</f>
        <v>0</v>
      </c>
      <c r="CU68" s="139">
        <f>IF(CT68=1,3,IF(CT68=2,2,IF(CT68=3,1,IF(CT68=4,2,IF(CT68=5,3,0)))))</f>
        <v>0</v>
      </c>
      <c r="CV68" s="140">
        <f>IF(CT68=1,0,IF(CT68=2,6,IF(CT68=3,8,IF(CT68=4,18,IF(CT68=5,22,0)))))</f>
        <v>0</v>
      </c>
      <c r="CW68" s="134">
        <f>IF(CT68=1,6,IF(CT68=2,8,IF(CT68=3,18,IF(CT68=4,22,IF(CT68=5,24,0)))))</f>
        <v>0</v>
      </c>
      <c r="CX68" s="142">
        <f>IF(CT68&gt;0,CR68,0)</f>
        <v>0</v>
      </c>
      <c r="CY68" s="137">
        <f>BQ68</f>
        <v>1</v>
      </c>
      <c r="CZ68" s="112">
        <f>BR68</f>
        <v>3</v>
      </c>
      <c r="DA68" s="136">
        <f>BT68</f>
        <v>0</v>
      </c>
      <c r="DB68" s="137">
        <f>BV68</f>
        <v>0</v>
      </c>
      <c r="DC68" s="112">
        <f>BW68</f>
        <v>0</v>
      </c>
      <c r="DD68" s="134">
        <f>BZ68</f>
        <v>0</v>
      </c>
      <c r="DE68" s="137">
        <f>CC68</f>
        <v>0</v>
      </c>
      <c r="DF68" s="112">
        <f>CD68</f>
        <v>0</v>
      </c>
      <c r="DG68" s="134">
        <f>CH68</f>
        <v>0</v>
      </c>
      <c r="DH68" s="137">
        <f>CL68</f>
        <v>0</v>
      </c>
      <c r="DI68" s="112">
        <f>CM68</f>
        <v>0</v>
      </c>
      <c r="DJ68" s="136">
        <f>CQ68</f>
        <v>0</v>
      </c>
      <c r="DK68" s="137">
        <f>CT68</f>
        <v>0</v>
      </c>
      <c r="DL68" s="112">
        <f>CU68</f>
        <v>0</v>
      </c>
      <c r="DM68" s="133">
        <f>CX68</f>
        <v>0</v>
      </c>
      <c r="DN68" s="131">
        <f>IF(CZ68=1,DA68,IF(DC68=1,DD68,IF(DF68=1,DG68,IF(DI68=1,DJ68,IF(DL68=1,DM68,0)))))</f>
        <v>0</v>
      </c>
      <c r="DO68" s="134">
        <f>IF(CY68=2,DA68,IF(DB68=2,DD68,IF(DE68=2,DG68,IF(DH68=2,DJ68,IF(DK68=2,DM68,0)))))</f>
        <v>0</v>
      </c>
      <c r="DP68" s="134">
        <f>IF(CY68=4,DA68,IF(DB68=4,DD68,IF(DE68=4,DG68,IF(DH68=4,DJ68,IF(DK68=4,DM68,0)))))</f>
        <v>0</v>
      </c>
      <c r="DQ68" s="135">
        <f>DO68+DP68</f>
        <v>0</v>
      </c>
      <c r="DR68" s="134">
        <f>IF(CY68=1,DA68,IF(DB68=1,DD68,IF(DE68=1,DG68,IF(DH68=1,DJ68,IF(DK68=1,DM68,0)))))</f>
        <v>0</v>
      </c>
      <c r="DS68" s="112">
        <f>IF(CY68=5,DA68,IF(DB68=5,DD68,IF(DE68=5,DG68,IF(DH68=5,DJ68,IF(DK68=5,DM68,0)))))</f>
        <v>0</v>
      </c>
      <c r="DT68" s="130">
        <f>DR68+DS68</f>
        <v>0</v>
      </c>
      <c r="DU68" s="50">
        <f>IF(((DX68*60+DY68)-(DV68*60+DW68))-((H68*60+J68)-(D68*60+F68))&gt;15,"エラー","")</f>
      </c>
      <c r="DV68" s="49" t="str">
        <f>IF(D68="","0",IF(F68&gt;=45,D68+1,D68))</f>
        <v>0</v>
      </c>
      <c r="DW68" s="49" t="str">
        <f>IF(F68="","0",IF(AND(F68&gt;=0,F68&lt;15),0,IF(AND(F68&gt;=15,F68&lt;30),30,IF(AND(F68&gt;=30,F68&lt;45),30,IF(AND(F68&gt;=45,F68&lt;=59),0)))))</f>
        <v>0</v>
      </c>
      <c r="DX68" s="49" t="str">
        <f>IF(H68="","0",IF(J68&gt;=45,H68+1,H68))</f>
        <v>0</v>
      </c>
      <c r="DY68" s="49" t="str">
        <f>IF(J68="","0",IF(AND(J68&gt;=0,J68&lt;15),0,IF(AND(J68&gt;=15,J68&lt;30),30,IF(AND(J68&gt;=30,J68&lt;45),30,IF(AND(J68&gt;=45,J68&lt;=59),0)))))</f>
        <v>0</v>
      </c>
    </row>
    <row r="69" spans="1:129" ht="9.75" customHeight="1" thickBot="1">
      <c r="A69" s="185"/>
      <c r="B69" s="187"/>
      <c r="C69" s="188"/>
      <c r="D69" s="178"/>
      <c r="E69" s="179"/>
      <c r="F69" s="181"/>
      <c r="G69" s="176"/>
      <c r="H69" s="178"/>
      <c r="I69" s="179"/>
      <c r="J69" s="181"/>
      <c r="K69" s="179"/>
      <c r="L69" s="183"/>
      <c r="M69" s="168"/>
      <c r="N69" s="170"/>
      <c r="O69" s="172"/>
      <c r="P69" s="174"/>
      <c r="Q69" s="168"/>
      <c r="R69" s="170"/>
      <c r="S69" s="152"/>
      <c r="T69" s="153"/>
      <c r="U69" s="154"/>
      <c r="V69" s="155"/>
      <c r="W69" s="156"/>
      <c r="X69" s="157"/>
      <c r="Y69" s="158"/>
      <c r="Z69" s="160"/>
      <c r="AA69" s="164"/>
      <c r="AB69" s="165"/>
      <c r="AC69" s="166"/>
      <c r="AD69" s="149"/>
      <c r="AE69" s="149"/>
      <c r="AF69" s="149"/>
      <c r="AG69" s="16"/>
      <c r="AH69" s="112"/>
      <c r="AI69" s="112"/>
      <c r="AJ69" s="150"/>
      <c r="AK69" s="134"/>
      <c r="AL69" s="134"/>
      <c r="AM69" s="134"/>
      <c r="AN69" s="148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J69" s="19">
        <f>BJ68</f>
      </c>
      <c r="BK69" s="20">
        <f>IF(BK68="","",BK68/60)</f>
      </c>
      <c r="BL69">
        <f>BL68</f>
      </c>
      <c r="BM69">
        <f>IF(BM68="","",BM68/60)</f>
      </c>
      <c r="BN69" s="133"/>
      <c r="BO69" s="134"/>
      <c r="BP69" s="134"/>
      <c r="BQ69" s="138"/>
      <c r="BR69" s="139"/>
      <c r="BS69" s="147"/>
      <c r="BT69" s="139"/>
      <c r="BU69" s="141"/>
      <c r="BV69" s="138"/>
      <c r="BW69" s="139"/>
      <c r="BX69" s="141"/>
      <c r="BY69" s="134"/>
      <c r="BZ69" s="146"/>
      <c r="CA69" s="141"/>
      <c r="CB69" s="144"/>
      <c r="CC69" s="138"/>
      <c r="CD69" s="139"/>
      <c r="CE69" s="141"/>
      <c r="CF69" s="134"/>
      <c r="CG69" s="134"/>
      <c r="CH69" s="146"/>
      <c r="CI69" s="147"/>
      <c r="CJ69" s="134"/>
      <c r="CK69" s="145"/>
      <c r="CL69" s="138"/>
      <c r="CM69" s="139"/>
      <c r="CN69" s="141"/>
      <c r="CO69" s="134"/>
      <c r="CP69" s="112"/>
      <c r="CQ69" s="139"/>
      <c r="CR69" s="144"/>
      <c r="CS69" s="145"/>
      <c r="CT69" s="138"/>
      <c r="CU69" s="139"/>
      <c r="CV69" s="141"/>
      <c r="CW69" s="134"/>
      <c r="CX69" s="142"/>
      <c r="CY69" s="137"/>
      <c r="CZ69" s="112"/>
      <c r="DA69" s="112"/>
      <c r="DB69" s="137"/>
      <c r="DC69" s="112"/>
      <c r="DD69" s="112"/>
      <c r="DE69" s="137"/>
      <c r="DF69" s="112"/>
      <c r="DG69" s="112"/>
      <c r="DH69" s="137"/>
      <c r="DI69" s="112"/>
      <c r="DJ69" s="112"/>
      <c r="DK69" s="137"/>
      <c r="DL69" s="112"/>
      <c r="DM69" s="112"/>
      <c r="DN69" s="131"/>
      <c r="DO69" s="134"/>
      <c r="DP69" s="134"/>
      <c r="DQ69" s="135"/>
      <c r="DR69" s="134"/>
      <c r="DS69" s="112"/>
      <c r="DT69" s="131"/>
      <c r="DU69" s="49">
        <f>IF(((DX68*60+DY68)-(DV68*60+DW68))-((H68*60+J68)-(D68*60+F68))&lt;-14,"エラー","")</f>
      </c>
      <c r="DV69" s="49" t="str">
        <f>IF(D68="","0",IF(F68&gt;=45,D68+1,D68))</f>
        <v>0</v>
      </c>
      <c r="DW69" s="49" t="str">
        <f>IF(F68="","0",IF(AND(F68&gt;=0,F68&lt;15),0,IF(AND(F68&gt;=15,F68&lt;30),30,IF(AND(F68&gt;=30,F68&lt;45),30,IF(AND(F68&gt;=45,F68&lt;=59),0)))))</f>
        <v>0</v>
      </c>
      <c r="DX69" s="49" t="str">
        <f>IF(H68="","0",IF(J68&gt;=45,H68+1,H68))</f>
        <v>0</v>
      </c>
      <c r="DY69" s="49" t="str">
        <f>IF(J68="","0",IF(AND(J68&gt;=0,J68&lt;15),0,IF(AND(J68&gt;=15,J68&lt;30),30,IF(AND(J68&gt;=30,J68&lt;45),30,IF(AND(J68&gt;=45,J68&lt;=59),0)))))</f>
        <v>0</v>
      </c>
    </row>
    <row r="70" spans="1:129" ht="9.75" customHeight="1" thickBot="1">
      <c r="A70" s="184"/>
      <c r="B70" s="186"/>
      <c r="C70" s="188"/>
      <c r="D70" s="177"/>
      <c r="E70" s="169" t="s">
        <v>19</v>
      </c>
      <c r="F70" s="180"/>
      <c r="G70" s="175" t="s">
        <v>20</v>
      </c>
      <c r="H70" s="177"/>
      <c r="I70" s="169" t="s">
        <v>19</v>
      </c>
      <c r="J70" s="180"/>
      <c r="K70" s="169" t="s">
        <v>20</v>
      </c>
      <c r="L70" s="182">
        <f>IF(D70="","",IF(F70&gt;=45,D70+1,D70))</f>
      </c>
      <c r="M70" s="167" t="s">
        <v>19</v>
      </c>
      <c r="N70" s="169">
        <f>IF(F70="","",IF(AND(F70&gt;=0,F70&lt;15),0,IF(AND(F70&gt;=15,F70&lt;30),30,IF(AND(F70&gt;=30,F70&lt;45),30,IF(AND(F70&gt;=45,F70&lt;=59),0)))))</f>
      </c>
      <c r="O70" s="171" t="s">
        <v>20</v>
      </c>
      <c r="P70" s="173">
        <f>IF(H70="","",IF(J70&gt;=45,H70+1,H70))</f>
      </c>
      <c r="Q70" s="167" t="s">
        <v>19</v>
      </c>
      <c r="R70" s="169">
        <f>IF(J70="","",IF(AND(J70&gt;=0,J70&lt;15),0,IF(AND(J70&gt;=15,J70&lt;30),30,IF(AND(J70&gt;=30,J70&lt;45),30,IF(AND(J70&gt;=45,J70&lt;=59),0)))))</f>
      </c>
      <c r="S70" s="151" t="s">
        <v>20</v>
      </c>
      <c r="T70" s="153">
        <f>IF(DN70=0,"",DN70)</f>
      </c>
      <c r="U70" s="154"/>
      <c r="V70" s="155">
        <f>IF(DQ70=0,"",DQ70)</f>
      </c>
      <c r="W70" s="156"/>
      <c r="X70" s="157">
        <f>IF(DT70=0,"",DT70)</f>
      </c>
      <c r="Y70" s="158"/>
      <c r="Z70" s="159">
        <f>AN70</f>
      </c>
      <c r="AA70" s="161">
        <f>IF(DU70="エラー","実績エラー","")</f>
      </c>
      <c r="AB70" s="162"/>
      <c r="AC70" s="163"/>
      <c r="AD70" s="149">
        <f>IF(AND(DU71="エラー",J70&lt;&gt;""),"実績エラー","")</f>
      </c>
      <c r="AE70" s="149"/>
      <c r="AF70" s="149"/>
      <c r="AG70" s="16"/>
      <c r="AH70" s="112">
        <f>IF(AND(D70&gt;=0,F70&gt;=0,H70&gt;=0,J70&gt;=0,C70="",D70&lt;&gt;"",F70&lt;&gt;"",H70&lt;&gt;"",J70&lt;&gt;""),1,0)</f>
        <v>0</v>
      </c>
      <c r="AI70" s="112">
        <f>IF(OR(C70=1,C70=2),0,IF(C70="",0,1))</f>
        <v>0</v>
      </c>
      <c r="AJ70" s="150">
        <f>IF(T70="",0,T70)</f>
        <v>0</v>
      </c>
      <c r="AK70" s="134">
        <f>IF(V70="",0,V70)</f>
        <v>0</v>
      </c>
      <c r="AL70" s="134">
        <f>IF(X70="",0,X70)</f>
        <v>0</v>
      </c>
      <c r="AM70" s="134">
        <f>SUM(AJ70:AL71)</f>
        <v>0</v>
      </c>
      <c r="AN70" s="148">
        <f>IF(AM70=0,"",IF(AM70=0.5,1,""))</f>
      </c>
      <c r="AO70" s="112">
        <f>IF(C70=1,AJ70,"")</f>
      </c>
      <c r="AP70" s="112">
        <f>IF(C70=1,AK70,"")</f>
      </c>
      <c r="AQ70" s="112">
        <f>IF(C70=1,AL70,"")</f>
      </c>
      <c r="AR70" s="112">
        <f>SUM(AO70:AQ71)</f>
        <v>0</v>
      </c>
      <c r="AS70" s="112">
        <f>IF(AR70=0,"",AR70)</f>
      </c>
      <c r="AT70" s="112">
        <f>IF(C70=2,AJ70,"")</f>
      </c>
      <c r="AU70" s="112">
        <f>IF(C70=2,AK70,"")</f>
      </c>
      <c r="AV70" s="112">
        <f>IF(C70=2,AL70,"")</f>
      </c>
      <c r="AW70" s="112">
        <f>SUM(AT70:AV71)</f>
        <v>0</v>
      </c>
      <c r="AX70" s="112">
        <f>IF(AW70=0,"",AW70)</f>
      </c>
      <c r="AY70" s="112">
        <f>IF(C70=3,AJ70,"")</f>
      </c>
      <c r="AZ70" s="112">
        <f>IF(C70=3,AK70,"")</f>
      </c>
      <c r="BA70" s="112">
        <f>IF(C70=3,AL70,"")</f>
      </c>
      <c r="BB70" s="112">
        <f>SUM(AY70:BA71)</f>
        <v>0</v>
      </c>
      <c r="BC70" s="112">
        <f>IF(BB70=0,"",BB70)</f>
      </c>
      <c r="BD70" s="112">
        <f>IF(C70=4,AJ70,"")</f>
      </c>
      <c r="BE70" s="112">
        <f>IF(C70=4,AK70,"")</f>
      </c>
      <c r="BF70" s="112">
        <f>IF(C70=4,AL70,"")</f>
      </c>
      <c r="BG70" s="112">
        <f>SUM(BD70:BF71)</f>
        <v>0</v>
      </c>
      <c r="BH70" s="112">
        <f>IF(BG70=0,"",BG70)</f>
      </c>
      <c r="BJ70" s="17">
        <f>IF(L70="","",L70)</f>
      </c>
      <c r="BK70" s="17">
        <f>IF(N70="","",N70)</f>
      </c>
      <c r="BL70" s="18">
        <f>IF(P70="","",P70)</f>
      </c>
      <c r="BM70" s="18">
        <f>IF(R70="","",R70)</f>
      </c>
      <c r="BN70" s="133">
        <f>SUM(BJ71:BK71)</f>
        <v>0</v>
      </c>
      <c r="BO70" s="134">
        <f>SUM(BL71:BM71)</f>
        <v>0</v>
      </c>
      <c r="BP70" s="134">
        <f>BO70-BN70</f>
        <v>0</v>
      </c>
      <c r="BQ70" s="138">
        <f>IF(AND(BN70&gt;=0,BN70&lt;6),1,IF(AND(BN70&gt;=6,BN70&lt;8),2,IF(AND(BN70&gt;=8,BN70&lt;18),3,IF(AND(BN70&gt;=18,BN70&lt;22),4,IF(AND(BN70&gt;=22,BN70&lt;24),5,0)))))</f>
        <v>1</v>
      </c>
      <c r="BR70" s="139">
        <f>IF(BQ70=1,3,IF(BQ70=2,2,IF(BQ70=3,1,IF(BQ70=4,2,IF(BQ70=5,3,0)))))</f>
        <v>3</v>
      </c>
      <c r="BS70" s="147">
        <f>IF(BQ70=1,6,IF(BQ70=2,8,IF(BQ70=3,18,IF(BQ70=4,22,IF(BQ70=5,24,0)))))</f>
        <v>6</v>
      </c>
      <c r="BT70" s="143">
        <f>IF(BS70&gt;BO70,BP70,BS70-BN70)</f>
        <v>0</v>
      </c>
      <c r="BU70" s="144">
        <f>BP70-BT70</f>
        <v>0</v>
      </c>
      <c r="BV70" s="138">
        <f>IF(BU70&gt;0,BQ70+1,0)</f>
        <v>0</v>
      </c>
      <c r="BW70" s="139">
        <f>IF(BV70=1,3,IF(BV70=2,2,IF(BV70=3,1,IF(BV70=4,2,IF(BV70=5,3,0)))))</f>
        <v>0</v>
      </c>
      <c r="BX70" s="140">
        <f>IF(BV70=1,0,IF(BV70=2,6,IF(BV70=3,8,IF(BV70=4,18,IF(BV70=5,22,0)))))</f>
        <v>0</v>
      </c>
      <c r="BY70" s="134">
        <f>IF(BV70=1,6,IF(BV70=2,8,IF(BV70=3,18,IF(BV70=4,22,IF(BV70=5,24,0)))))</f>
        <v>0</v>
      </c>
      <c r="BZ70" s="146">
        <f>IF(BU70&gt;CA70,BU70-CA70,IF(BU70=CA70,CA70,BU70))</f>
        <v>0</v>
      </c>
      <c r="CA70" s="141">
        <f>IF(BU70&gt;=BY70-BX70,BU70-(BY70-BX70),BU70)</f>
        <v>0</v>
      </c>
      <c r="CB70" s="144">
        <f>BP70-(BT70+BZ70)</f>
        <v>0</v>
      </c>
      <c r="CC70" s="138">
        <f>IF(CB70&gt;0,BV70+1,0)</f>
        <v>0</v>
      </c>
      <c r="CD70" s="139">
        <f>IF(CC70=1,3,IF(CC70=2,2,IF(CC70=3,1,IF(CC70=4,2,IF(CC70=5,3,0)))))</f>
        <v>0</v>
      </c>
      <c r="CE70" s="140">
        <f>IF(CC70=1,0,IF(CC70=2,6,IF(CC70=3,8,IF(CC70=4,18,IF(CC70=5,22,0)))))</f>
        <v>0</v>
      </c>
      <c r="CF70" s="134">
        <f>IF(CC70=1,6,IF(CC70=2,8,IF(CC70=3,18,IF(CC70=4,22,IF(CC70=5,24,0)))))</f>
        <v>0</v>
      </c>
      <c r="CG70" s="134">
        <f>CE70+CB70</f>
        <v>0</v>
      </c>
      <c r="CH70" s="146">
        <f>IF(CG70&gt;CF70,CF70-CE70,CG70-CE70)</f>
        <v>0</v>
      </c>
      <c r="CI70" s="147">
        <f>CB70-CH70</f>
        <v>0</v>
      </c>
      <c r="CJ70" s="134">
        <f>IF(CI70&gt;=0,CF70,CI70)</f>
        <v>0</v>
      </c>
      <c r="CK70" s="145">
        <f>IF(CI70&gt;0,1,0)</f>
        <v>0</v>
      </c>
      <c r="CL70" s="138">
        <f>IF(CD70=0,0,CC70+1)</f>
        <v>0</v>
      </c>
      <c r="CM70" s="139">
        <f>IF(CL70=1,3,IF(CL70=2,2,IF(CL70=3,1,IF(CL70=4,2,IF(CL70=5,3,0)))))</f>
        <v>0</v>
      </c>
      <c r="CN70" s="140">
        <f>IF(CL70=1,0,IF(CL70=2,6,IF(CL70=3,8,IF(CL70=4,18,IF(CL70=5,22,0)))))</f>
        <v>0</v>
      </c>
      <c r="CO70" s="134">
        <f>IF(CL70=1,6,IF(CL70=2,8,IF(CL70=3,18,IF(CL70=4,22,IF(CL70=5,24,0)))))</f>
        <v>0</v>
      </c>
      <c r="CP70" s="136">
        <f>CI70+CN70</f>
        <v>0</v>
      </c>
      <c r="CQ70" s="143">
        <f>IF(CP70&gt;CO70,CO70-CN70,CP70-CN70)</f>
        <v>0</v>
      </c>
      <c r="CR70" s="144">
        <f>IF(CQ70&gt;0,CP70-(CN70+CQ70),0)</f>
        <v>0</v>
      </c>
      <c r="CS70" s="145">
        <f>IF(CQ70&gt;0,1,0)</f>
        <v>0</v>
      </c>
      <c r="CT70" s="138">
        <f>IF(CS70=1,CL70+1,0)</f>
        <v>0</v>
      </c>
      <c r="CU70" s="139">
        <f>IF(CT70=1,3,IF(CT70=2,2,IF(CT70=3,1,IF(CT70=4,2,IF(CT70=5,3,0)))))</f>
        <v>0</v>
      </c>
      <c r="CV70" s="140">
        <f>IF(CT70=1,0,IF(CT70=2,6,IF(CT70=3,8,IF(CT70=4,18,IF(CT70=5,22,0)))))</f>
        <v>0</v>
      </c>
      <c r="CW70" s="134">
        <f>IF(CT70=1,6,IF(CT70=2,8,IF(CT70=3,18,IF(CT70=4,22,IF(CT70=5,24,0)))))</f>
        <v>0</v>
      </c>
      <c r="CX70" s="142">
        <f>IF(CT70&gt;0,CR70,0)</f>
        <v>0</v>
      </c>
      <c r="CY70" s="137">
        <f>BQ70</f>
        <v>1</v>
      </c>
      <c r="CZ70" s="112">
        <f>BR70</f>
        <v>3</v>
      </c>
      <c r="DA70" s="136">
        <f>BT70</f>
        <v>0</v>
      </c>
      <c r="DB70" s="137">
        <f>BV70</f>
        <v>0</v>
      </c>
      <c r="DC70" s="112">
        <f>BW70</f>
        <v>0</v>
      </c>
      <c r="DD70" s="134">
        <f>BZ70</f>
        <v>0</v>
      </c>
      <c r="DE70" s="137">
        <f>CC70</f>
        <v>0</v>
      </c>
      <c r="DF70" s="112">
        <f>CD70</f>
        <v>0</v>
      </c>
      <c r="DG70" s="134">
        <f>CH70</f>
        <v>0</v>
      </c>
      <c r="DH70" s="137">
        <f>CL70</f>
        <v>0</v>
      </c>
      <c r="DI70" s="112">
        <f>CM70</f>
        <v>0</v>
      </c>
      <c r="DJ70" s="136">
        <f>CQ70</f>
        <v>0</v>
      </c>
      <c r="DK70" s="137">
        <f>CT70</f>
        <v>0</v>
      </c>
      <c r="DL70" s="112">
        <f>CU70</f>
        <v>0</v>
      </c>
      <c r="DM70" s="133">
        <f>CX70</f>
        <v>0</v>
      </c>
      <c r="DN70" s="131">
        <f>IF(CZ70=1,DA70,IF(DC70=1,DD70,IF(DF70=1,DG70,IF(DI70=1,DJ70,IF(DL70=1,DM70,0)))))</f>
        <v>0</v>
      </c>
      <c r="DO70" s="134">
        <f>IF(CY70=2,DA70,IF(DB70=2,DD70,IF(DE70=2,DG70,IF(DH70=2,DJ70,IF(DK70=2,DM70,0)))))</f>
        <v>0</v>
      </c>
      <c r="DP70" s="134">
        <f>IF(CY70=4,DA70,IF(DB70=4,DD70,IF(DE70=4,DG70,IF(DH70=4,DJ70,IF(DK70=4,DM70,0)))))</f>
        <v>0</v>
      </c>
      <c r="DQ70" s="135">
        <f>DO70+DP70</f>
        <v>0</v>
      </c>
      <c r="DR70" s="134">
        <f>IF(CY70=1,DA70,IF(DB70=1,DD70,IF(DE70=1,DG70,IF(DH70=1,DJ70,IF(DK70=1,DM70,0)))))</f>
        <v>0</v>
      </c>
      <c r="DS70" s="112">
        <f>IF(CY70=5,DA70,IF(DB70=5,DD70,IF(DE70=5,DG70,IF(DH70=5,DJ70,IF(DK70=5,DM70,0)))))</f>
        <v>0</v>
      </c>
      <c r="DT70" s="130">
        <f>DR70+DS70</f>
        <v>0</v>
      </c>
      <c r="DU70" s="50">
        <f>IF(((DX70*60+DY70)-(DV70*60+DW70))-((H70*60+J70)-(D70*60+F70))&gt;15,"エラー","")</f>
      </c>
      <c r="DV70" s="49" t="str">
        <f>IF(D70="","0",IF(F70&gt;=45,D70+1,D70))</f>
        <v>0</v>
      </c>
      <c r="DW70" s="49" t="str">
        <f>IF(F70="","0",IF(AND(F70&gt;=0,F70&lt;15),0,IF(AND(F70&gt;=15,F70&lt;30),30,IF(AND(F70&gt;=30,F70&lt;45),30,IF(AND(F70&gt;=45,F70&lt;=59),0)))))</f>
        <v>0</v>
      </c>
      <c r="DX70" s="49" t="str">
        <f>IF(H70="","0",IF(J70&gt;=45,H70+1,H70))</f>
        <v>0</v>
      </c>
      <c r="DY70" s="49" t="str">
        <f>IF(J70="","0",IF(AND(J70&gt;=0,J70&lt;15),0,IF(AND(J70&gt;=15,J70&lt;30),30,IF(AND(J70&gt;=30,J70&lt;45),30,IF(AND(J70&gt;=45,J70&lt;=59),0)))))</f>
        <v>0</v>
      </c>
    </row>
    <row r="71" spans="1:129" ht="9.75" customHeight="1" thickBot="1">
      <c r="A71" s="185"/>
      <c r="B71" s="187"/>
      <c r="C71" s="188"/>
      <c r="D71" s="178"/>
      <c r="E71" s="179"/>
      <c r="F71" s="181"/>
      <c r="G71" s="176"/>
      <c r="H71" s="178"/>
      <c r="I71" s="179"/>
      <c r="J71" s="181"/>
      <c r="K71" s="179"/>
      <c r="L71" s="183"/>
      <c r="M71" s="168"/>
      <c r="N71" s="170"/>
      <c r="O71" s="172"/>
      <c r="P71" s="174"/>
      <c r="Q71" s="168"/>
      <c r="R71" s="170"/>
      <c r="S71" s="152"/>
      <c r="T71" s="153"/>
      <c r="U71" s="154"/>
      <c r="V71" s="155"/>
      <c r="W71" s="156"/>
      <c r="X71" s="157"/>
      <c r="Y71" s="158"/>
      <c r="Z71" s="160"/>
      <c r="AA71" s="164"/>
      <c r="AB71" s="165"/>
      <c r="AC71" s="166"/>
      <c r="AD71" s="149"/>
      <c r="AE71" s="149"/>
      <c r="AF71" s="149"/>
      <c r="AG71" s="16"/>
      <c r="AH71" s="112"/>
      <c r="AI71" s="112"/>
      <c r="AJ71" s="150"/>
      <c r="AK71" s="134"/>
      <c r="AL71" s="134"/>
      <c r="AM71" s="134"/>
      <c r="AN71" s="148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J71" s="19">
        <f>BJ70</f>
      </c>
      <c r="BK71" s="20">
        <f>IF(BK70="","",BK70/60)</f>
      </c>
      <c r="BL71">
        <f>BL70</f>
      </c>
      <c r="BM71">
        <f>IF(BM70="","",BM70/60)</f>
      </c>
      <c r="BN71" s="133"/>
      <c r="BO71" s="134"/>
      <c r="BP71" s="134"/>
      <c r="BQ71" s="138"/>
      <c r="BR71" s="139"/>
      <c r="BS71" s="147"/>
      <c r="BT71" s="139"/>
      <c r="BU71" s="141"/>
      <c r="BV71" s="138"/>
      <c r="BW71" s="139"/>
      <c r="BX71" s="141"/>
      <c r="BY71" s="134"/>
      <c r="BZ71" s="146"/>
      <c r="CA71" s="141"/>
      <c r="CB71" s="144"/>
      <c r="CC71" s="138"/>
      <c r="CD71" s="139"/>
      <c r="CE71" s="141"/>
      <c r="CF71" s="134"/>
      <c r="CG71" s="134"/>
      <c r="CH71" s="146"/>
      <c r="CI71" s="147"/>
      <c r="CJ71" s="134"/>
      <c r="CK71" s="145"/>
      <c r="CL71" s="138"/>
      <c r="CM71" s="139"/>
      <c r="CN71" s="141"/>
      <c r="CO71" s="134"/>
      <c r="CP71" s="112"/>
      <c r="CQ71" s="139"/>
      <c r="CR71" s="144"/>
      <c r="CS71" s="145"/>
      <c r="CT71" s="138"/>
      <c r="CU71" s="139"/>
      <c r="CV71" s="141"/>
      <c r="CW71" s="134"/>
      <c r="CX71" s="142"/>
      <c r="CY71" s="137"/>
      <c r="CZ71" s="112"/>
      <c r="DA71" s="112"/>
      <c r="DB71" s="137"/>
      <c r="DC71" s="112"/>
      <c r="DD71" s="112"/>
      <c r="DE71" s="137"/>
      <c r="DF71" s="112"/>
      <c r="DG71" s="112"/>
      <c r="DH71" s="137"/>
      <c r="DI71" s="112"/>
      <c r="DJ71" s="112"/>
      <c r="DK71" s="137"/>
      <c r="DL71" s="112"/>
      <c r="DM71" s="112"/>
      <c r="DN71" s="131"/>
      <c r="DO71" s="134"/>
      <c r="DP71" s="134"/>
      <c r="DQ71" s="135"/>
      <c r="DR71" s="134"/>
      <c r="DS71" s="112"/>
      <c r="DT71" s="131"/>
      <c r="DU71" s="49">
        <f>IF(((DX70*60+DY70)-(DV70*60+DW70))-((H70*60+J70)-(D70*60+F70))&lt;-14,"エラー","")</f>
      </c>
      <c r="DV71" s="49" t="str">
        <f>IF(D70="","0",IF(F70&gt;=45,D70+1,D70))</f>
        <v>0</v>
      </c>
      <c r="DW71" s="49" t="str">
        <f>IF(F70="","0",IF(AND(F70&gt;=0,F70&lt;15),0,IF(AND(F70&gt;=15,F70&lt;30),30,IF(AND(F70&gt;=30,F70&lt;45),30,IF(AND(F70&gt;=45,F70&lt;=59),0)))))</f>
        <v>0</v>
      </c>
      <c r="DX71" s="49" t="str">
        <f>IF(H70="","0",IF(J70&gt;=45,H70+1,H70))</f>
        <v>0</v>
      </c>
      <c r="DY71" s="49" t="str">
        <f>IF(J70="","0",IF(AND(J70&gt;=0,J70&lt;15),0,IF(AND(J70&gt;=15,J70&lt;30),30,IF(AND(J70&gt;=30,J70&lt;45),30,IF(AND(J70&gt;=45,J70&lt;=59),0)))))</f>
        <v>0</v>
      </c>
    </row>
    <row r="72" spans="1:129" ht="9.75" customHeight="1" thickBot="1">
      <c r="A72" s="184"/>
      <c r="B72" s="186"/>
      <c r="C72" s="188"/>
      <c r="D72" s="177"/>
      <c r="E72" s="169" t="s">
        <v>19</v>
      </c>
      <c r="F72" s="180"/>
      <c r="G72" s="175" t="s">
        <v>20</v>
      </c>
      <c r="H72" s="177"/>
      <c r="I72" s="169" t="s">
        <v>19</v>
      </c>
      <c r="J72" s="180"/>
      <c r="K72" s="169" t="s">
        <v>20</v>
      </c>
      <c r="L72" s="182">
        <f>IF(D72="","",IF(F72&gt;=45,D72+1,D72))</f>
      </c>
      <c r="M72" s="167" t="s">
        <v>19</v>
      </c>
      <c r="N72" s="169">
        <f>IF(F72="","",IF(AND(F72&gt;=0,F72&lt;15),0,IF(AND(F72&gt;=15,F72&lt;30),30,IF(AND(F72&gt;=30,F72&lt;45),30,IF(AND(F72&gt;=45,F72&lt;=59),0)))))</f>
      </c>
      <c r="O72" s="171" t="s">
        <v>20</v>
      </c>
      <c r="P72" s="173">
        <f>IF(H72="","",IF(J72&gt;=45,H72+1,H72))</f>
      </c>
      <c r="Q72" s="167" t="s">
        <v>19</v>
      </c>
      <c r="R72" s="169">
        <f>IF(J72="","",IF(AND(J72&gt;=0,J72&lt;15),0,IF(AND(J72&gt;=15,J72&lt;30),30,IF(AND(J72&gt;=30,J72&lt;45),30,IF(AND(J72&gt;=45,J72&lt;=59),0)))))</f>
      </c>
      <c r="S72" s="151" t="s">
        <v>20</v>
      </c>
      <c r="T72" s="153">
        <f>IF(DN72=0,"",DN72)</f>
      </c>
      <c r="U72" s="154"/>
      <c r="V72" s="155">
        <f>IF(DQ72=0,"",DQ72)</f>
      </c>
      <c r="W72" s="156"/>
      <c r="X72" s="157">
        <f>IF(DT72=0,"",DT72)</f>
      </c>
      <c r="Y72" s="158"/>
      <c r="Z72" s="159">
        <f>AN72</f>
      </c>
      <c r="AA72" s="161">
        <f>IF(DU72="エラー","実績エラー","")</f>
      </c>
      <c r="AB72" s="162"/>
      <c r="AC72" s="163"/>
      <c r="AD72" s="149">
        <f>IF(AND(DU73="エラー",J72&lt;&gt;""),"実績エラー","")</f>
      </c>
      <c r="AE72" s="149"/>
      <c r="AF72" s="149"/>
      <c r="AG72" s="16"/>
      <c r="AH72" s="112">
        <f>IF(AND(D72&gt;=0,F72&gt;=0,H72&gt;=0,J72&gt;=0,C72="",D72&lt;&gt;"",F72&lt;&gt;"",H72&lt;&gt;"",J72&lt;&gt;""),1,0)</f>
        <v>0</v>
      </c>
      <c r="AI72" s="112">
        <f>IF(OR(C72=1,C72=2),0,IF(C72="",0,1))</f>
        <v>0</v>
      </c>
      <c r="AJ72" s="150">
        <f>IF(T72="",0,T72)</f>
        <v>0</v>
      </c>
      <c r="AK72" s="134">
        <f>IF(V72="",0,V72)</f>
        <v>0</v>
      </c>
      <c r="AL72" s="134">
        <f>IF(X72="",0,X72)</f>
        <v>0</v>
      </c>
      <c r="AM72" s="134">
        <f>SUM(AJ72:AL73)</f>
        <v>0</v>
      </c>
      <c r="AN72" s="148">
        <f>IF(AM72=0,"",IF(AM72=0.5,1,""))</f>
      </c>
      <c r="AO72" s="112">
        <f>IF(C72=1,AJ72,"")</f>
      </c>
      <c r="AP72" s="112">
        <f>IF(C72=1,AK72,"")</f>
      </c>
      <c r="AQ72" s="112">
        <f>IF(C72=1,AL72,"")</f>
      </c>
      <c r="AR72" s="112">
        <f>SUM(AO72:AQ73)</f>
        <v>0</v>
      </c>
      <c r="AS72" s="112">
        <f>IF(AR72=0,"",AR72)</f>
      </c>
      <c r="AT72" s="112">
        <f>IF(C72=2,AJ72,"")</f>
      </c>
      <c r="AU72" s="112">
        <f>IF(C72=2,AK72,"")</f>
      </c>
      <c r="AV72" s="112">
        <f>IF(C72=2,AL72,"")</f>
      </c>
      <c r="AW72" s="112">
        <f>SUM(AT72:AV73)</f>
        <v>0</v>
      </c>
      <c r="AX72" s="112">
        <f>IF(AW72=0,"",AW72)</f>
      </c>
      <c r="AY72" s="112">
        <f>IF(C72=3,AJ72,"")</f>
      </c>
      <c r="AZ72" s="112">
        <f>IF(C72=3,AK72,"")</f>
      </c>
      <c r="BA72" s="112">
        <f>IF(C72=3,AL72,"")</f>
      </c>
      <c r="BB72" s="112">
        <f>SUM(AY72:BA73)</f>
        <v>0</v>
      </c>
      <c r="BC72" s="112">
        <f>IF(BB72=0,"",BB72)</f>
      </c>
      <c r="BD72" s="112">
        <f>IF(C72=4,AJ72,"")</f>
      </c>
      <c r="BE72" s="112">
        <f>IF(C72=4,AK72,"")</f>
      </c>
      <c r="BF72" s="112">
        <f>IF(C72=4,AL72,"")</f>
      </c>
      <c r="BG72" s="112">
        <f>SUM(BD72:BF73)</f>
        <v>0</v>
      </c>
      <c r="BH72" s="112">
        <f>IF(BG72=0,"",BG72)</f>
      </c>
      <c r="BJ72" s="17">
        <f>IF(L72="","",L72)</f>
      </c>
      <c r="BK72" s="17">
        <f>IF(N72="","",N72)</f>
      </c>
      <c r="BL72" s="18">
        <f>IF(P72="","",P72)</f>
      </c>
      <c r="BM72" s="18">
        <f>IF(R72="","",R72)</f>
      </c>
      <c r="BN72" s="133">
        <f>SUM(BJ73:BK73)</f>
        <v>0</v>
      </c>
      <c r="BO72" s="134">
        <f>SUM(BL73:BM73)</f>
        <v>0</v>
      </c>
      <c r="BP72" s="134">
        <f>BO72-BN72</f>
        <v>0</v>
      </c>
      <c r="BQ72" s="138">
        <f>IF(AND(BN72&gt;=0,BN72&lt;6),1,IF(AND(BN72&gt;=6,BN72&lt;8),2,IF(AND(BN72&gt;=8,BN72&lt;18),3,IF(AND(BN72&gt;=18,BN72&lt;22),4,IF(AND(BN72&gt;=22,BN72&lt;24),5,0)))))</f>
        <v>1</v>
      </c>
      <c r="BR72" s="139">
        <f>IF(BQ72=1,3,IF(BQ72=2,2,IF(BQ72=3,1,IF(BQ72=4,2,IF(BQ72=5,3,0)))))</f>
        <v>3</v>
      </c>
      <c r="BS72" s="147">
        <f>IF(BQ72=1,6,IF(BQ72=2,8,IF(BQ72=3,18,IF(BQ72=4,22,IF(BQ72=5,24,0)))))</f>
        <v>6</v>
      </c>
      <c r="BT72" s="143">
        <f>IF(BS72&gt;BO72,BP72,BS72-BN72)</f>
        <v>0</v>
      </c>
      <c r="BU72" s="144">
        <f>BP72-BT72</f>
        <v>0</v>
      </c>
      <c r="BV72" s="138">
        <f>IF(BU72&gt;0,BQ72+1,0)</f>
        <v>0</v>
      </c>
      <c r="BW72" s="139">
        <f>IF(BV72=1,3,IF(BV72=2,2,IF(BV72=3,1,IF(BV72=4,2,IF(BV72=5,3,0)))))</f>
        <v>0</v>
      </c>
      <c r="BX72" s="140">
        <f>IF(BV72=1,0,IF(BV72=2,6,IF(BV72=3,8,IF(BV72=4,18,IF(BV72=5,22,0)))))</f>
        <v>0</v>
      </c>
      <c r="BY72" s="134">
        <f>IF(BV72=1,6,IF(BV72=2,8,IF(BV72=3,18,IF(BV72=4,22,IF(BV72=5,24,0)))))</f>
        <v>0</v>
      </c>
      <c r="BZ72" s="146">
        <f>IF(BU72&gt;CA72,BU72-CA72,IF(BU72=CA72,CA72,BU72))</f>
        <v>0</v>
      </c>
      <c r="CA72" s="141">
        <f>IF(BU72&gt;=BY72-BX72,BU72-(BY72-BX72),BU72)</f>
        <v>0</v>
      </c>
      <c r="CB72" s="144">
        <f>BP72-(BT72+BZ72)</f>
        <v>0</v>
      </c>
      <c r="CC72" s="138">
        <f>IF(CB72&gt;0,BV72+1,0)</f>
        <v>0</v>
      </c>
      <c r="CD72" s="139">
        <f>IF(CC72=1,3,IF(CC72=2,2,IF(CC72=3,1,IF(CC72=4,2,IF(CC72=5,3,0)))))</f>
        <v>0</v>
      </c>
      <c r="CE72" s="140">
        <f>IF(CC72=1,0,IF(CC72=2,6,IF(CC72=3,8,IF(CC72=4,18,IF(CC72=5,22,0)))))</f>
        <v>0</v>
      </c>
      <c r="CF72" s="134">
        <f>IF(CC72=1,6,IF(CC72=2,8,IF(CC72=3,18,IF(CC72=4,22,IF(CC72=5,24,0)))))</f>
        <v>0</v>
      </c>
      <c r="CG72" s="134">
        <f>CE72+CB72</f>
        <v>0</v>
      </c>
      <c r="CH72" s="146">
        <f>IF(CG72&gt;CF72,CF72-CE72,CG72-CE72)</f>
        <v>0</v>
      </c>
      <c r="CI72" s="147">
        <f>CB72-CH72</f>
        <v>0</v>
      </c>
      <c r="CJ72" s="134">
        <f>IF(CI72&gt;=0,CF72,CI72)</f>
        <v>0</v>
      </c>
      <c r="CK72" s="145">
        <f>IF(CI72&gt;0,1,0)</f>
        <v>0</v>
      </c>
      <c r="CL72" s="138">
        <f>IF(CD72=0,0,CC72+1)</f>
        <v>0</v>
      </c>
      <c r="CM72" s="139">
        <f>IF(CL72=1,3,IF(CL72=2,2,IF(CL72=3,1,IF(CL72=4,2,IF(CL72=5,3,0)))))</f>
        <v>0</v>
      </c>
      <c r="CN72" s="140">
        <f>IF(CL72=1,0,IF(CL72=2,6,IF(CL72=3,8,IF(CL72=4,18,IF(CL72=5,22,0)))))</f>
        <v>0</v>
      </c>
      <c r="CO72" s="134">
        <f>IF(CL72=1,6,IF(CL72=2,8,IF(CL72=3,18,IF(CL72=4,22,IF(CL72=5,24,0)))))</f>
        <v>0</v>
      </c>
      <c r="CP72" s="136">
        <f>CI72+CN72</f>
        <v>0</v>
      </c>
      <c r="CQ72" s="143">
        <f>IF(CP72&gt;CO72,CO72-CN72,CP72-CN72)</f>
        <v>0</v>
      </c>
      <c r="CR72" s="144">
        <f>IF(CQ72&gt;0,CP72-(CN72+CQ72),0)</f>
        <v>0</v>
      </c>
      <c r="CS72" s="145">
        <f>IF(CQ72&gt;0,1,0)</f>
        <v>0</v>
      </c>
      <c r="CT72" s="138">
        <f>IF(CS72=1,CL72+1,0)</f>
        <v>0</v>
      </c>
      <c r="CU72" s="139">
        <f>IF(CT72=1,3,IF(CT72=2,2,IF(CT72=3,1,IF(CT72=4,2,IF(CT72=5,3,0)))))</f>
        <v>0</v>
      </c>
      <c r="CV72" s="140">
        <f>IF(CT72=1,0,IF(CT72=2,6,IF(CT72=3,8,IF(CT72=4,18,IF(CT72=5,22,0)))))</f>
        <v>0</v>
      </c>
      <c r="CW72" s="134">
        <f>IF(CT72=1,6,IF(CT72=2,8,IF(CT72=3,18,IF(CT72=4,22,IF(CT72=5,24,0)))))</f>
        <v>0</v>
      </c>
      <c r="CX72" s="142">
        <f>IF(CT72&gt;0,CR72,0)</f>
        <v>0</v>
      </c>
      <c r="CY72" s="137">
        <f>BQ72</f>
        <v>1</v>
      </c>
      <c r="CZ72" s="112">
        <f>BR72</f>
        <v>3</v>
      </c>
      <c r="DA72" s="136">
        <f>BT72</f>
        <v>0</v>
      </c>
      <c r="DB72" s="137">
        <f>BV72</f>
        <v>0</v>
      </c>
      <c r="DC72" s="112">
        <f>BW72</f>
        <v>0</v>
      </c>
      <c r="DD72" s="134">
        <f>BZ72</f>
        <v>0</v>
      </c>
      <c r="DE72" s="137">
        <f>CC72</f>
        <v>0</v>
      </c>
      <c r="DF72" s="112">
        <f>CD72</f>
        <v>0</v>
      </c>
      <c r="DG72" s="134">
        <f>CH72</f>
        <v>0</v>
      </c>
      <c r="DH72" s="137">
        <f>CL72</f>
        <v>0</v>
      </c>
      <c r="DI72" s="112">
        <f>CM72</f>
        <v>0</v>
      </c>
      <c r="DJ72" s="136">
        <f>CQ72</f>
        <v>0</v>
      </c>
      <c r="DK72" s="137">
        <f>CT72</f>
        <v>0</v>
      </c>
      <c r="DL72" s="112">
        <f>CU72</f>
        <v>0</v>
      </c>
      <c r="DM72" s="133">
        <f>CX72</f>
        <v>0</v>
      </c>
      <c r="DN72" s="131">
        <f>IF(CZ72=1,DA72,IF(DC72=1,DD72,IF(DF72=1,DG72,IF(DI72=1,DJ72,IF(DL72=1,DM72,0)))))</f>
        <v>0</v>
      </c>
      <c r="DO72" s="134">
        <f>IF(CY72=2,DA72,IF(DB72=2,DD72,IF(DE72=2,DG72,IF(DH72=2,DJ72,IF(DK72=2,DM72,0)))))</f>
        <v>0</v>
      </c>
      <c r="DP72" s="134">
        <f>IF(CY72=4,DA72,IF(DB72=4,DD72,IF(DE72=4,DG72,IF(DH72=4,DJ72,IF(DK72=4,DM72,0)))))</f>
        <v>0</v>
      </c>
      <c r="DQ72" s="135">
        <f>DO72+DP72</f>
        <v>0</v>
      </c>
      <c r="DR72" s="134">
        <f>IF(CY72=1,DA72,IF(DB72=1,DD72,IF(DE72=1,DG72,IF(DH72=1,DJ72,IF(DK72=1,DM72,0)))))</f>
        <v>0</v>
      </c>
      <c r="DS72" s="112">
        <f>IF(CY72=5,DA72,IF(DB72=5,DD72,IF(DE72=5,DG72,IF(DH72=5,DJ72,IF(DK72=5,DM72,0)))))</f>
        <v>0</v>
      </c>
      <c r="DT72" s="130">
        <f>DR72+DS72</f>
        <v>0</v>
      </c>
      <c r="DU72" s="50">
        <f>IF(((DX72*60+DY72)-(DV72*60+DW72))-((H72*60+J72)-(D72*60+F72))&gt;15,"エラー","")</f>
      </c>
      <c r="DV72" s="49" t="str">
        <f>IF(D72="","0",IF(F72&gt;=45,D72+1,D72))</f>
        <v>0</v>
      </c>
      <c r="DW72" s="49" t="str">
        <f>IF(F72="","0",IF(AND(F72&gt;=0,F72&lt;15),0,IF(AND(F72&gt;=15,F72&lt;30),30,IF(AND(F72&gt;=30,F72&lt;45),30,IF(AND(F72&gt;=45,F72&lt;=59),0)))))</f>
        <v>0</v>
      </c>
      <c r="DX72" s="49" t="str">
        <f>IF(H72="","0",IF(J72&gt;=45,H72+1,H72))</f>
        <v>0</v>
      </c>
      <c r="DY72" s="49" t="str">
        <f>IF(J72="","0",IF(AND(J72&gt;=0,J72&lt;15),0,IF(AND(J72&gt;=15,J72&lt;30),30,IF(AND(J72&gt;=30,J72&lt;45),30,IF(AND(J72&gt;=45,J72&lt;=59),0)))))</f>
        <v>0</v>
      </c>
    </row>
    <row r="73" spans="1:129" ht="9.75" customHeight="1" thickBot="1">
      <c r="A73" s="185"/>
      <c r="B73" s="187"/>
      <c r="C73" s="188"/>
      <c r="D73" s="178"/>
      <c r="E73" s="179"/>
      <c r="F73" s="181"/>
      <c r="G73" s="176"/>
      <c r="H73" s="178"/>
      <c r="I73" s="179"/>
      <c r="J73" s="181"/>
      <c r="K73" s="179"/>
      <c r="L73" s="183"/>
      <c r="M73" s="168"/>
      <c r="N73" s="170"/>
      <c r="O73" s="172"/>
      <c r="P73" s="174"/>
      <c r="Q73" s="168"/>
      <c r="R73" s="170"/>
      <c r="S73" s="152"/>
      <c r="T73" s="153"/>
      <c r="U73" s="154"/>
      <c r="V73" s="155"/>
      <c r="W73" s="156"/>
      <c r="X73" s="157"/>
      <c r="Y73" s="158"/>
      <c r="Z73" s="160"/>
      <c r="AA73" s="164"/>
      <c r="AB73" s="165"/>
      <c r="AC73" s="166"/>
      <c r="AD73" s="149"/>
      <c r="AE73" s="149"/>
      <c r="AF73" s="149"/>
      <c r="AG73" s="16"/>
      <c r="AH73" s="112"/>
      <c r="AI73" s="112"/>
      <c r="AJ73" s="150"/>
      <c r="AK73" s="134"/>
      <c r="AL73" s="134"/>
      <c r="AM73" s="134"/>
      <c r="AN73" s="148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J73" s="19">
        <f>BJ72</f>
      </c>
      <c r="BK73" s="20">
        <f>IF(BK72="","",BK72/60)</f>
      </c>
      <c r="BL73">
        <f>BL72</f>
      </c>
      <c r="BM73">
        <f>IF(BM72="","",BM72/60)</f>
      </c>
      <c r="BN73" s="133"/>
      <c r="BO73" s="134"/>
      <c r="BP73" s="134"/>
      <c r="BQ73" s="138"/>
      <c r="BR73" s="139"/>
      <c r="BS73" s="147"/>
      <c r="BT73" s="139"/>
      <c r="BU73" s="141"/>
      <c r="BV73" s="138"/>
      <c r="BW73" s="139"/>
      <c r="BX73" s="141"/>
      <c r="BY73" s="134"/>
      <c r="BZ73" s="146"/>
      <c r="CA73" s="141"/>
      <c r="CB73" s="144"/>
      <c r="CC73" s="138"/>
      <c r="CD73" s="139"/>
      <c r="CE73" s="141"/>
      <c r="CF73" s="134"/>
      <c r="CG73" s="134"/>
      <c r="CH73" s="146"/>
      <c r="CI73" s="147"/>
      <c r="CJ73" s="134"/>
      <c r="CK73" s="145"/>
      <c r="CL73" s="138"/>
      <c r="CM73" s="139"/>
      <c r="CN73" s="141"/>
      <c r="CO73" s="134"/>
      <c r="CP73" s="112"/>
      <c r="CQ73" s="139"/>
      <c r="CR73" s="144"/>
      <c r="CS73" s="145"/>
      <c r="CT73" s="138"/>
      <c r="CU73" s="139"/>
      <c r="CV73" s="141"/>
      <c r="CW73" s="134"/>
      <c r="CX73" s="142"/>
      <c r="CY73" s="137"/>
      <c r="CZ73" s="112"/>
      <c r="DA73" s="112"/>
      <c r="DB73" s="137"/>
      <c r="DC73" s="112"/>
      <c r="DD73" s="112"/>
      <c r="DE73" s="137"/>
      <c r="DF73" s="112"/>
      <c r="DG73" s="112"/>
      <c r="DH73" s="137"/>
      <c r="DI73" s="112"/>
      <c r="DJ73" s="112"/>
      <c r="DK73" s="137"/>
      <c r="DL73" s="112"/>
      <c r="DM73" s="112"/>
      <c r="DN73" s="131"/>
      <c r="DO73" s="134"/>
      <c r="DP73" s="134"/>
      <c r="DQ73" s="135"/>
      <c r="DR73" s="134"/>
      <c r="DS73" s="112"/>
      <c r="DT73" s="131"/>
      <c r="DU73" s="49">
        <f>IF(((DX72*60+DY72)-(DV72*60+DW72))-((H72*60+J72)-(D72*60+F72))&lt;-14,"エラー","")</f>
      </c>
      <c r="DV73" s="49" t="str">
        <f>IF(D72="","0",IF(F72&gt;=45,D72+1,D72))</f>
        <v>0</v>
      </c>
      <c r="DW73" s="49" t="str">
        <f>IF(F72="","0",IF(AND(F72&gt;=0,F72&lt;15),0,IF(AND(F72&gt;=15,F72&lt;30),30,IF(AND(F72&gt;=30,F72&lt;45),30,IF(AND(F72&gt;=45,F72&lt;=59),0)))))</f>
        <v>0</v>
      </c>
      <c r="DX73" s="49" t="str">
        <f>IF(H72="","0",IF(J72&gt;=45,H72+1,H72))</f>
        <v>0</v>
      </c>
      <c r="DY73" s="49" t="str">
        <f>IF(J72="","0",IF(AND(J72&gt;=0,J72&lt;15),0,IF(AND(J72&gt;=15,J72&lt;30),30,IF(AND(J72&gt;=30,J72&lt;45),30,IF(AND(J72&gt;=45,J72&lt;=59),0)))))</f>
        <v>0</v>
      </c>
    </row>
    <row r="74" spans="1:129" ht="9.75" customHeight="1" thickBot="1">
      <c r="A74" s="184"/>
      <c r="B74" s="186"/>
      <c r="C74" s="188"/>
      <c r="D74" s="177"/>
      <c r="E74" s="169" t="s">
        <v>19</v>
      </c>
      <c r="F74" s="180"/>
      <c r="G74" s="175" t="s">
        <v>20</v>
      </c>
      <c r="H74" s="177"/>
      <c r="I74" s="169" t="s">
        <v>19</v>
      </c>
      <c r="J74" s="180"/>
      <c r="K74" s="169" t="s">
        <v>20</v>
      </c>
      <c r="L74" s="182">
        <f>IF(D74="","",IF(F74&gt;=45,D74+1,D74))</f>
      </c>
      <c r="M74" s="167" t="s">
        <v>19</v>
      </c>
      <c r="N74" s="169">
        <f>IF(F74="","",IF(AND(F74&gt;=0,F74&lt;15),0,IF(AND(F74&gt;=15,F74&lt;30),30,IF(AND(F74&gt;=30,F74&lt;45),30,IF(AND(F74&gt;=45,F74&lt;=59),0)))))</f>
      </c>
      <c r="O74" s="171" t="s">
        <v>20</v>
      </c>
      <c r="P74" s="173">
        <f>IF(H74="","",IF(J74&gt;=45,H74+1,H74))</f>
      </c>
      <c r="Q74" s="167" t="s">
        <v>19</v>
      </c>
      <c r="R74" s="169">
        <f>IF(J74="","",IF(AND(J74&gt;=0,J74&lt;15),0,IF(AND(J74&gt;=15,J74&lt;30),30,IF(AND(J74&gt;=30,J74&lt;45),30,IF(AND(J74&gt;=45,J74&lt;=59),0)))))</f>
      </c>
      <c r="S74" s="151" t="s">
        <v>20</v>
      </c>
      <c r="T74" s="153">
        <f>IF(DN74=0,"",DN74)</f>
      </c>
      <c r="U74" s="154"/>
      <c r="V74" s="155">
        <f>IF(DQ74=0,"",DQ74)</f>
      </c>
      <c r="W74" s="156"/>
      <c r="X74" s="157">
        <f>IF(DT74=0,"",DT74)</f>
      </c>
      <c r="Y74" s="158"/>
      <c r="Z74" s="159">
        <f>AN74</f>
      </c>
      <c r="AA74" s="161">
        <f>IF(DU74="エラー","実績エラー","")</f>
      </c>
      <c r="AB74" s="162"/>
      <c r="AC74" s="163"/>
      <c r="AD74" s="149">
        <f>IF(AND(DU75="エラー",J74&lt;&gt;""),"実績エラー","")</f>
      </c>
      <c r="AE74" s="149"/>
      <c r="AF74" s="149"/>
      <c r="AG74" s="16"/>
      <c r="AH74" s="112">
        <f>IF(AND(D74&gt;=0,F74&gt;=0,H74&gt;=0,J74&gt;=0,C74="",D74&lt;&gt;"",F74&lt;&gt;"",H74&lt;&gt;"",J74&lt;&gt;""),1,0)</f>
        <v>0</v>
      </c>
      <c r="AI74" s="112">
        <f>IF(OR(C74=1,C74=2),0,IF(C74="",0,1))</f>
        <v>0</v>
      </c>
      <c r="AJ74" s="150">
        <f>IF(T74="",0,T74)</f>
        <v>0</v>
      </c>
      <c r="AK74" s="134">
        <f>IF(V74="",0,V74)</f>
        <v>0</v>
      </c>
      <c r="AL74" s="134">
        <f>IF(X74="",0,X74)</f>
        <v>0</v>
      </c>
      <c r="AM74" s="134">
        <f>SUM(AJ74:AL75)</f>
        <v>0</v>
      </c>
      <c r="AN74" s="148">
        <f>IF(AM74=0,"",IF(AM74=0.5,1,""))</f>
      </c>
      <c r="AO74" s="112">
        <f>IF(C74=1,AJ74,"")</f>
      </c>
      <c r="AP74" s="112">
        <f>IF(C74=1,AK74,"")</f>
      </c>
      <c r="AQ74" s="112">
        <f>IF(C74=1,AL74,"")</f>
      </c>
      <c r="AR74" s="112">
        <f>SUM(AO74:AQ75)</f>
        <v>0</v>
      </c>
      <c r="AS74" s="112">
        <f>IF(AR74=0,"",AR74)</f>
      </c>
      <c r="AT74" s="112">
        <f>IF(C74=2,AJ74,"")</f>
      </c>
      <c r="AU74" s="112">
        <f>IF(C74=2,AK74,"")</f>
      </c>
      <c r="AV74" s="112">
        <f>IF(C74=2,AL74,"")</f>
      </c>
      <c r="AW74" s="112">
        <f>SUM(AT74:AV75)</f>
        <v>0</v>
      </c>
      <c r="AX74" s="112">
        <f>IF(AW74=0,"",AW74)</f>
      </c>
      <c r="AY74" s="112">
        <f>IF(C74=3,AJ74,"")</f>
      </c>
      <c r="AZ74" s="112">
        <f>IF(C74=3,AK74,"")</f>
      </c>
      <c r="BA74" s="112">
        <f>IF(C74=3,AL74,"")</f>
      </c>
      <c r="BB74" s="112">
        <f>SUM(AY74:BA75)</f>
        <v>0</v>
      </c>
      <c r="BC74" s="112">
        <f>IF(BB74=0,"",BB74)</f>
      </c>
      <c r="BD74" s="112">
        <f>IF(C74=4,AJ74,"")</f>
      </c>
      <c r="BE74" s="112">
        <f>IF(C74=4,AK74,"")</f>
      </c>
      <c r="BF74" s="112">
        <f>IF(C74=4,AL74,"")</f>
      </c>
      <c r="BG74" s="112">
        <f>SUM(BD74:BF75)</f>
        <v>0</v>
      </c>
      <c r="BH74" s="112">
        <f>IF(BG74=0,"",BG74)</f>
      </c>
      <c r="BJ74" s="17">
        <f>IF(L74="","",L74)</f>
      </c>
      <c r="BK74" s="17">
        <f>IF(N74="","",N74)</f>
      </c>
      <c r="BL74" s="18">
        <f>IF(P74="","",P74)</f>
      </c>
      <c r="BM74" s="18">
        <f>IF(R74="","",R74)</f>
      </c>
      <c r="BN74" s="133">
        <f>SUM(BJ75:BK75)</f>
        <v>0</v>
      </c>
      <c r="BO74" s="134">
        <f>SUM(BL75:BM75)</f>
        <v>0</v>
      </c>
      <c r="BP74" s="134">
        <f>BO74-BN74</f>
        <v>0</v>
      </c>
      <c r="BQ74" s="138">
        <f>IF(AND(BN74&gt;=0,BN74&lt;6),1,IF(AND(BN74&gt;=6,BN74&lt;8),2,IF(AND(BN74&gt;=8,BN74&lt;18),3,IF(AND(BN74&gt;=18,BN74&lt;22),4,IF(AND(BN74&gt;=22,BN74&lt;24),5,0)))))</f>
        <v>1</v>
      </c>
      <c r="BR74" s="139">
        <f>IF(BQ74=1,3,IF(BQ74=2,2,IF(BQ74=3,1,IF(BQ74=4,2,IF(BQ74=5,3,0)))))</f>
        <v>3</v>
      </c>
      <c r="BS74" s="147">
        <f>IF(BQ74=1,6,IF(BQ74=2,8,IF(BQ74=3,18,IF(BQ74=4,22,IF(BQ74=5,24,0)))))</f>
        <v>6</v>
      </c>
      <c r="BT74" s="143">
        <f>IF(BS74&gt;BO74,BP74,BS74-BN74)</f>
        <v>0</v>
      </c>
      <c r="BU74" s="144">
        <f>BP74-BT74</f>
        <v>0</v>
      </c>
      <c r="BV74" s="138">
        <f>IF(BU74&gt;0,BQ74+1,0)</f>
        <v>0</v>
      </c>
      <c r="BW74" s="139">
        <f>IF(BV74=1,3,IF(BV74=2,2,IF(BV74=3,1,IF(BV74=4,2,IF(BV74=5,3,0)))))</f>
        <v>0</v>
      </c>
      <c r="BX74" s="140">
        <f>IF(BV74=1,0,IF(BV74=2,6,IF(BV74=3,8,IF(BV74=4,18,IF(BV74=5,22,0)))))</f>
        <v>0</v>
      </c>
      <c r="BY74" s="134">
        <f>IF(BV74=1,6,IF(BV74=2,8,IF(BV74=3,18,IF(BV74=4,22,IF(BV74=5,24,0)))))</f>
        <v>0</v>
      </c>
      <c r="BZ74" s="146">
        <f>IF(BU74&gt;CA74,BU74-CA74,IF(BU74=CA74,CA74,BU74))</f>
        <v>0</v>
      </c>
      <c r="CA74" s="141">
        <f>IF(BU74&gt;=BY74-BX74,BU74-(BY74-BX74),BU74)</f>
        <v>0</v>
      </c>
      <c r="CB74" s="144">
        <f>BP74-(BT74+BZ74)</f>
        <v>0</v>
      </c>
      <c r="CC74" s="138">
        <f>IF(CB74&gt;0,BV74+1,0)</f>
        <v>0</v>
      </c>
      <c r="CD74" s="139">
        <f>IF(CC74=1,3,IF(CC74=2,2,IF(CC74=3,1,IF(CC74=4,2,IF(CC74=5,3,0)))))</f>
        <v>0</v>
      </c>
      <c r="CE74" s="140">
        <f>IF(CC74=1,0,IF(CC74=2,6,IF(CC74=3,8,IF(CC74=4,18,IF(CC74=5,22,0)))))</f>
        <v>0</v>
      </c>
      <c r="CF74" s="134">
        <f>IF(CC74=1,6,IF(CC74=2,8,IF(CC74=3,18,IF(CC74=4,22,IF(CC74=5,24,0)))))</f>
        <v>0</v>
      </c>
      <c r="CG74" s="134">
        <f>CE74+CB74</f>
        <v>0</v>
      </c>
      <c r="CH74" s="146">
        <f>IF(CG74&gt;CF74,CF74-CE74,CG74-CE74)</f>
        <v>0</v>
      </c>
      <c r="CI74" s="147">
        <f>CB74-CH74</f>
        <v>0</v>
      </c>
      <c r="CJ74" s="134">
        <f>IF(CI74&gt;=0,CF74,CI74)</f>
        <v>0</v>
      </c>
      <c r="CK74" s="145">
        <f>IF(CI74&gt;0,1,0)</f>
        <v>0</v>
      </c>
      <c r="CL74" s="138">
        <f>IF(CD74=0,0,CC74+1)</f>
        <v>0</v>
      </c>
      <c r="CM74" s="139">
        <f>IF(CL74=1,3,IF(CL74=2,2,IF(CL74=3,1,IF(CL74=4,2,IF(CL74=5,3,0)))))</f>
        <v>0</v>
      </c>
      <c r="CN74" s="140">
        <f>IF(CL74=1,0,IF(CL74=2,6,IF(CL74=3,8,IF(CL74=4,18,IF(CL74=5,22,0)))))</f>
        <v>0</v>
      </c>
      <c r="CO74" s="134">
        <f>IF(CL74=1,6,IF(CL74=2,8,IF(CL74=3,18,IF(CL74=4,22,IF(CL74=5,24,0)))))</f>
        <v>0</v>
      </c>
      <c r="CP74" s="136">
        <f>CI74+CN74</f>
        <v>0</v>
      </c>
      <c r="CQ74" s="143">
        <f>IF(CP74&gt;CO74,CO74-CN74,CP74-CN74)</f>
        <v>0</v>
      </c>
      <c r="CR74" s="144">
        <f>IF(CQ74&gt;0,CP74-(CN74+CQ74),0)</f>
        <v>0</v>
      </c>
      <c r="CS74" s="145">
        <f>IF(CQ74&gt;0,1,0)</f>
        <v>0</v>
      </c>
      <c r="CT74" s="138">
        <f>IF(CS74=1,CL74+1,0)</f>
        <v>0</v>
      </c>
      <c r="CU74" s="139">
        <f>IF(CT74=1,3,IF(CT74=2,2,IF(CT74=3,1,IF(CT74=4,2,IF(CT74=5,3,0)))))</f>
        <v>0</v>
      </c>
      <c r="CV74" s="140">
        <f>IF(CT74=1,0,IF(CT74=2,6,IF(CT74=3,8,IF(CT74=4,18,IF(CT74=5,22,0)))))</f>
        <v>0</v>
      </c>
      <c r="CW74" s="134">
        <f>IF(CT74=1,6,IF(CT74=2,8,IF(CT74=3,18,IF(CT74=4,22,IF(CT74=5,24,0)))))</f>
        <v>0</v>
      </c>
      <c r="CX74" s="142">
        <f>IF(CT74&gt;0,CR74,0)</f>
        <v>0</v>
      </c>
      <c r="CY74" s="137">
        <f>BQ74</f>
        <v>1</v>
      </c>
      <c r="CZ74" s="112">
        <f>BR74</f>
        <v>3</v>
      </c>
      <c r="DA74" s="136">
        <f>BT74</f>
        <v>0</v>
      </c>
      <c r="DB74" s="137">
        <f>BV74</f>
        <v>0</v>
      </c>
      <c r="DC74" s="112">
        <f>BW74</f>
        <v>0</v>
      </c>
      <c r="DD74" s="134">
        <f>BZ74</f>
        <v>0</v>
      </c>
      <c r="DE74" s="137">
        <f>CC74</f>
        <v>0</v>
      </c>
      <c r="DF74" s="112">
        <f>CD74</f>
        <v>0</v>
      </c>
      <c r="DG74" s="134">
        <f>CH74</f>
        <v>0</v>
      </c>
      <c r="DH74" s="137">
        <f>CL74</f>
        <v>0</v>
      </c>
      <c r="DI74" s="112">
        <f>CM74</f>
        <v>0</v>
      </c>
      <c r="DJ74" s="136">
        <f>CQ74</f>
        <v>0</v>
      </c>
      <c r="DK74" s="137">
        <f>CT74</f>
        <v>0</v>
      </c>
      <c r="DL74" s="112">
        <f>CU74</f>
        <v>0</v>
      </c>
      <c r="DM74" s="133">
        <f>CX74</f>
        <v>0</v>
      </c>
      <c r="DN74" s="131">
        <f>IF(CZ74=1,DA74,IF(DC74=1,DD74,IF(DF74=1,DG74,IF(DI74=1,DJ74,IF(DL74=1,DM74,0)))))</f>
        <v>0</v>
      </c>
      <c r="DO74" s="134">
        <f>IF(CY74=2,DA74,IF(DB74=2,DD74,IF(DE74=2,DG74,IF(DH74=2,DJ74,IF(DK74=2,DM74,0)))))</f>
        <v>0</v>
      </c>
      <c r="DP74" s="134">
        <f>IF(CY74=4,DA74,IF(DB74=4,DD74,IF(DE74=4,DG74,IF(DH74=4,DJ74,IF(DK74=4,DM74,0)))))</f>
        <v>0</v>
      </c>
      <c r="DQ74" s="135">
        <f>DO74+DP74</f>
        <v>0</v>
      </c>
      <c r="DR74" s="134">
        <f>IF(CY74=1,DA74,IF(DB74=1,DD74,IF(DE74=1,DG74,IF(DH74=1,DJ74,IF(DK74=1,DM74,0)))))</f>
        <v>0</v>
      </c>
      <c r="DS74" s="112">
        <f>IF(CY74=5,DA74,IF(DB74=5,DD74,IF(DE74=5,DG74,IF(DH74=5,DJ74,IF(DK74=5,DM74,0)))))</f>
        <v>0</v>
      </c>
      <c r="DT74" s="130">
        <f>DR74+DS74</f>
        <v>0</v>
      </c>
      <c r="DU74" s="50">
        <f>IF(((DX74*60+DY74)-(DV74*60+DW74))-((H74*60+J74)-(D74*60+F74))&gt;15,"エラー","")</f>
      </c>
      <c r="DV74" s="49" t="str">
        <f>IF(D74="","0",IF(F74&gt;=45,D74+1,D74))</f>
        <v>0</v>
      </c>
      <c r="DW74" s="49" t="str">
        <f>IF(F74="","0",IF(AND(F74&gt;=0,F74&lt;15),0,IF(AND(F74&gt;=15,F74&lt;30),30,IF(AND(F74&gt;=30,F74&lt;45),30,IF(AND(F74&gt;=45,F74&lt;=59),0)))))</f>
        <v>0</v>
      </c>
      <c r="DX74" s="49" t="str">
        <f>IF(H74="","0",IF(J74&gt;=45,H74+1,H74))</f>
        <v>0</v>
      </c>
      <c r="DY74" s="49" t="str">
        <f>IF(J74="","0",IF(AND(J74&gt;=0,J74&lt;15),0,IF(AND(J74&gt;=15,J74&lt;30),30,IF(AND(J74&gt;=30,J74&lt;45),30,IF(AND(J74&gt;=45,J74&lt;=59),0)))))</f>
        <v>0</v>
      </c>
    </row>
    <row r="75" spans="1:129" ht="9.75" customHeight="1" thickBot="1">
      <c r="A75" s="185"/>
      <c r="B75" s="187"/>
      <c r="C75" s="188"/>
      <c r="D75" s="178"/>
      <c r="E75" s="179"/>
      <c r="F75" s="181"/>
      <c r="G75" s="176"/>
      <c r="H75" s="178"/>
      <c r="I75" s="179"/>
      <c r="J75" s="181"/>
      <c r="K75" s="179"/>
      <c r="L75" s="183"/>
      <c r="M75" s="168"/>
      <c r="N75" s="170"/>
      <c r="O75" s="172"/>
      <c r="P75" s="174"/>
      <c r="Q75" s="168"/>
      <c r="R75" s="170"/>
      <c r="S75" s="152"/>
      <c r="T75" s="153"/>
      <c r="U75" s="154"/>
      <c r="V75" s="155"/>
      <c r="W75" s="156"/>
      <c r="X75" s="157"/>
      <c r="Y75" s="158"/>
      <c r="Z75" s="160"/>
      <c r="AA75" s="164"/>
      <c r="AB75" s="165"/>
      <c r="AC75" s="166"/>
      <c r="AD75" s="149"/>
      <c r="AE75" s="149"/>
      <c r="AF75" s="149"/>
      <c r="AG75" s="16"/>
      <c r="AH75" s="112"/>
      <c r="AI75" s="112"/>
      <c r="AJ75" s="150"/>
      <c r="AK75" s="134"/>
      <c r="AL75" s="134"/>
      <c r="AM75" s="134"/>
      <c r="AN75" s="148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J75" s="19">
        <f>BJ74</f>
      </c>
      <c r="BK75" s="20">
        <f>IF(BK74="","",BK74/60)</f>
      </c>
      <c r="BL75">
        <f>BL74</f>
      </c>
      <c r="BM75">
        <f>IF(BM74="","",BM74/60)</f>
      </c>
      <c r="BN75" s="133"/>
      <c r="BO75" s="134"/>
      <c r="BP75" s="134"/>
      <c r="BQ75" s="138"/>
      <c r="BR75" s="139"/>
      <c r="BS75" s="147"/>
      <c r="BT75" s="139"/>
      <c r="BU75" s="141"/>
      <c r="BV75" s="138"/>
      <c r="BW75" s="139"/>
      <c r="BX75" s="141"/>
      <c r="BY75" s="134"/>
      <c r="BZ75" s="146"/>
      <c r="CA75" s="141"/>
      <c r="CB75" s="144"/>
      <c r="CC75" s="138"/>
      <c r="CD75" s="139"/>
      <c r="CE75" s="141"/>
      <c r="CF75" s="134"/>
      <c r="CG75" s="134"/>
      <c r="CH75" s="146"/>
      <c r="CI75" s="147"/>
      <c r="CJ75" s="134"/>
      <c r="CK75" s="145"/>
      <c r="CL75" s="138"/>
      <c r="CM75" s="139"/>
      <c r="CN75" s="141"/>
      <c r="CO75" s="134"/>
      <c r="CP75" s="112"/>
      <c r="CQ75" s="139"/>
      <c r="CR75" s="144"/>
      <c r="CS75" s="145"/>
      <c r="CT75" s="138"/>
      <c r="CU75" s="139"/>
      <c r="CV75" s="141"/>
      <c r="CW75" s="134"/>
      <c r="CX75" s="142"/>
      <c r="CY75" s="137"/>
      <c r="CZ75" s="112"/>
      <c r="DA75" s="112"/>
      <c r="DB75" s="137"/>
      <c r="DC75" s="112"/>
      <c r="DD75" s="112"/>
      <c r="DE75" s="137"/>
      <c r="DF75" s="112"/>
      <c r="DG75" s="112"/>
      <c r="DH75" s="137"/>
      <c r="DI75" s="112"/>
      <c r="DJ75" s="112"/>
      <c r="DK75" s="137"/>
      <c r="DL75" s="112"/>
      <c r="DM75" s="112"/>
      <c r="DN75" s="131"/>
      <c r="DO75" s="134"/>
      <c r="DP75" s="134"/>
      <c r="DQ75" s="135"/>
      <c r="DR75" s="134"/>
      <c r="DS75" s="112"/>
      <c r="DT75" s="131"/>
      <c r="DU75" s="49">
        <f>IF(((DX74*60+DY74)-(DV74*60+DW74))-((H74*60+J74)-(D74*60+F74))&lt;-14,"エラー","")</f>
      </c>
      <c r="DV75" s="49" t="str">
        <f>IF(D74="","0",IF(F74&gt;=45,D74+1,D74))</f>
        <v>0</v>
      </c>
      <c r="DW75" s="49" t="str">
        <f>IF(F74="","0",IF(AND(F74&gt;=0,F74&lt;15),0,IF(AND(F74&gt;=15,F74&lt;30),30,IF(AND(F74&gt;=30,F74&lt;45),30,IF(AND(F74&gt;=45,F74&lt;=59),0)))))</f>
        <v>0</v>
      </c>
      <c r="DX75" s="49" t="str">
        <f>IF(H74="","0",IF(J74&gt;=45,H74+1,H74))</f>
        <v>0</v>
      </c>
      <c r="DY75" s="49" t="str">
        <f>IF(J74="","0",IF(AND(J74&gt;=0,J74&lt;15),0,IF(AND(J74&gt;=15,J74&lt;30),30,IF(AND(J74&gt;=30,J74&lt;45),30,IF(AND(J74&gt;=45,J74&lt;=59),0)))))</f>
        <v>0</v>
      </c>
    </row>
    <row r="76" spans="1:129" ht="9.75" customHeight="1" thickBot="1">
      <c r="A76" s="184"/>
      <c r="B76" s="186"/>
      <c r="C76" s="188"/>
      <c r="D76" s="177"/>
      <c r="E76" s="169" t="s">
        <v>19</v>
      </c>
      <c r="F76" s="180"/>
      <c r="G76" s="175" t="s">
        <v>20</v>
      </c>
      <c r="H76" s="177"/>
      <c r="I76" s="169" t="s">
        <v>19</v>
      </c>
      <c r="J76" s="180"/>
      <c r="K76" s="169" t="s">
        <v>20</v>
      </c>
      <c r="L76" s="182">
        <f>IF(D76="","",IF(F76&gt;=45,D76+1,D76))</f>
      </c>
      <c r="M76" s="167" t="s">
        <v>19</v>
      </c>
      <c r="N76" s="169">
        <f>IF(F76="","",IF(AND(F76&gt;=0,F76&lt;15),0,IF(AND(F76&gt;=15,F76&lt;30),30,IF(AND(F76&gt;=30,F76&lt;45),30,IF(AND(F76&gt;=45,F76&lt;=59),0)))))</f>
      </c>
      <c r="O76" s="171" t="s">
        <v>20</v>
      </c>
      <c r="P76" s="173">
        <f>IF(H76="","",IF(J76&gt;=45,H76+1,H76))</f>
      </c>
      <c r="Q76" s="167" t="s">
        <v>19</v>
      </c>
      <c r="R76" s="169">
        <f>IF(J76="","",IF(AND(J76&gt;=0,J76&lt;15),0,IF(AND(J76&gt;=15,J76&lt;30),30,IF(AND(J76&gt;=30,J76&lt;45),30,IF(AND(J76&gt;=45,J76&lt;=59),0)))))</f>
      </c>
      <c r="S76" s="151" t="s">
        <v>20</v>
      </c>
      <c r="T76" s="153">
        <f>IF(DN76=0,"",DN76)</f>
      </c>
      <c r="U76" s="154"/>
      <c r="V76" s="155">
        <f>IF(DQ76=0,"",DQ76)</f>
      </c>
      <c r="W76" s="156"/>
      <c r="X76" s="157">
        <f>IF(DT76=0,"",DT76)</f>
      </c>
      <c r="Y76" s="158"/>
      <c r="Z76" s="159">
        <f>AN76</f>
      </c>
      <c r="AA76" s="161">
        <f>IF(DU76="エラー","実績エラー","")</f>
      </c>
      <c r="AB76" s="162"/>
      <c r="AC76" s="163"/>
      <c r="AD76" s="149">
        <f>IF(AND(DU77="エラー",J76&lt;&gt;""),"実績エラー","")</f>
      </c>
      <c r="AE76" s="149"/>
      <c r="AF76" s="149"/>
      <c r="AG76" s="16"/>
      <c r="AH76" s="112">
        <f>IF(AND(D76&gt;=0,F76&gt;=0,H76&gt;=0,J76&gt;=0,C76="",D76&lt;&gt;"",F76&lt;&gt;"",H76&lt;&gt;"",J76&lt;&gt;""),1,0)</f>
        <v>0</v>
      </c>
      <c r="AI76" s="112">
        <f>IF(OR(C76=1,C76=2),0,IF(C76="",0,1))</f>
        <v>0</v>
      </c>
      <c r="AJ76" s="150">
        <f>IF(T76="",0,T76)</f>
        <v>0</v>
      </c>
      <c r="AK76" s="134">
        <f>IF(V76="",0,V76)</f>
        <v>0</v>
      </c>
      <c r="AL76" s="134">
        <f>IF(X76="",0,X76)</f>
        <v>0</v>
      </c>
      <c r="AM76" s="134">
        <f>SUM(AJ76:AL77)</f>
        <v>0</v>
      </c>
      <c r="AN76" s="148">
        <f>IF(AM76=0,"",IF(AM76=0.5,1,""))</f>
      </c>
      <c r="AO76" s="112">
        <f>IF(C76=1,AJ76,"")</f>
      </c>
      <c r="AP76" s="112">
        <f>IF(C76=1,AK76,"")</f>
      </c>
      <c r="AQ76" s="112">
        <f>IF(C76=1,AL76,"")</f>
      </c>
      <c r="AR76" s="112">
        <f>SUM(AO76:AQ77)</f>
        <v>0</v>
      </c>
      <c r="AS76" s="112">
        <f>IF(AR76=0,"",AR76)</f>
      </c>
      <c r="AT76" s="112">
        <f>IF(C76=2,AJ76,"")</f>
      </c>
      <c r="AU76" s="112">
        <f>IF(C76=2,AK76,"")</f>
      </c>
      <c r="AV76" s="112">
        <f>IF(C76=2,AL76,"")</f>
      </c>
      <c r="AW76" s="112">
        <f>SUM(AT76:AV77)</f>
        <v>0</v>
      </c>
      <c r="AX76" s="112">
        <f>IF(AW76=0,"",AW76)</f>
      </c>
      <c r="AY76" s="112">
        <f>IF(C76=3,AJ76,"")</f>
      </c>
      <c r="AZ76" s="112">
        <f>IF(C76=3,AK76,"")</f>
      </c>
      <c r="BA76" s="112">
        <f>IF(C76=3,AL76,"")</f>
      </c>
      <c r="BB76" s="112">
        <f>SUM(AY76:BA77)</f>
        <v>0</v>
      </c>
      <c r="BC76" s="112">
        <f>IF(BB76=0,"",BB76)</f>
      </c>
      <c r="BD76" s="112">
        <f>IF(C76=4,AJ76,"")</f>
      </c>
      <c r="BE76" s="112">
        <f>IF(C76=4,AK76,"")</f>
      </c>
      <c r="BF76" s="112">
        <f>IF(C76=4,AL76,"")</f>
      </c>
      <c r="BG76" s="112">
        <f>SUM(BD76:BF77)</f>
        <v>0</v>
      </c>
      <c r="BH76" s="112">
        <f>IF(BG76=0,"",BG76)</f>
      </c>
      <c r="BJ76" s="17">
        <f>IF(L76="","",L76)</f>
      </c>
      <c r="BK76" s="17">
        <f>IF(N76="","",N76)</f>
      </c>
      <c r="BL76" s="18">
        <f>IF(P76="","",P76)</f>
      </c>
      <c r="BM76" s="18">
        <f>IF(R76="","",R76)</f>
      </c>
      <c r="BN76" s="133">
        <f>SUM(BJ77:BK77)</f>
        <v>0</v>
      </c>
      <c r="BO76" s="134">
        <f>SUM(BL77:BM77)</f>
        <v>0</v>
      </c>
      <c r="BP76" s="134">
        <f>BO76-BN76</f>
        <v>0</v>
      </c>
      <c r="BQ76" s="138">
        <f>IF(AND(BN76&gt;=0,BN76&lt;6),1,IF(AND(BN76&gt;=6,BN76&lt;8),2,IF(AND(BN76&gt;=8,BN76&lt;18),3,IF(AND(BN76&gt;=18,BN76&lt;22),4,IF(AND(BN76&gt;=22,BN76&lt;24),5,0)))))</f>
        <v>1</v>
      </c>
      <c r="BR76" s="139">
        <f>IF(BQ76=1,3,IF(BQ76=2,2,IF(BQ76=3,1,IF(BQ76=4,2,IF(BQ76=5,3,0)))))</f>
        <v>3</v>
      </c>
      <c r="BS76" s="147">
        <f>IF(BQ76=1,6,IF(BQ76=2,8,IF(BQ76=3,18,IF(BQ76=4,22,IF(BQ76=5,24,0)))))</f>
        <v>6</v>
      </c>
      <c r="BT76" s="143">
        <f>IF(BS76&gt;BO76,BP76,BS76-BN76)</f>
        <v>0</v>
      </c>
      <c r="BU76" s="144">
        <f>BP76-BT76</f>
        <v>0</v>
      </c>
      <c r="BV76" s="138">
        <f>IF(BU76&gt;0,BQ76+1,0)</f>
        <v>0</v>
      </c>
      <c r="BW76" s="139">
        <f>IF(BV76=1,3,IF(BV76=2,2,IF(BV76=3,1,IF(BV76=4,2,IF(BV76=5,3,0)))))</f>
        <v>0</v>
      </c>
      <c r="BX76" s="140">
        <f>IF(BV76=1,0,IF(BV76=2,6,IF(BV76=3,8,IF(BV76=4,18,IF(BV76=5,22,0)))))</f>
        <v>0</v>
      </c>
      <c r="BY76" s="134">
        <f>IF(BV76=1,6,IF(BV76=2,8,IF(BV76=3,18,IF(BV76=4,22,IF(BV76=5,24,0)))))</f>
        <v>0</v>
      </c>
      <c r="BZ76" s="146">
        <f>IF(BU76&gt;CA76,BU76-CA76,IF(BU76=CA76,CA76,BU76))</f>
        <v>0</v>
      </c>
      <c r="CA76" s="141">
        <f>IF(BU76&gt;=BY76-BX76,BU76-(BY76-BX76),BU76)</f>
        <v>0</v>
      </c>
      <c r="CB76" s="144">
        <f>BP76-(BT76+BZ76)</f>
        <v>0</v>
      </c>
      <c r="CC76" s="138">
        <f>IF(CB76&gt;0,BV76+1,0)</f>
        <v>0</v>
      </c>
      <c r="CD76" s="139">
        <f>IF(CC76=1,3,IF(CC76=2,2,IF(CC76=3,1,IF(CC76=4,2,IF(CC76=5,3,0)))))</f>
        <v>0</v>
      </c>
      <c r="CE76" s="140">
        <f>IF(CC76=1,0,IF(CC76=2,6,IF(CC76=3,8,IF(CC76=4,18,IF(CC76=5,22,0)))))</f>
        <v>0</v>
      </c>
      <c r="CF76" s="134">
        <f>IF(CC76=1,6,IF(CC76=2,8,IF(CC76=3,18,IF(CC76=4,22,IF(CC76=5,24,0)))))</f>
        <v>0</v>
      </c>
      <c r="CG76" s="134">
        <f>CE76+CB76</f>
        <v>0</v>
      </c>
      <c r="CH76" s="146">
        <f>IF(CG76&gt;CF76,CF76-CE76,CG76-CE76)</f>
        <v>0</v>
      </c>
      <c r="CI76" s="147">
        <f>CB76-CH76</f>
        <v>0</v>
      </c>
      <c r="CJ76" s="134">
        <f>IF(CI76&gt;=0,CF76,CI76)</f>
        <v>0</v>
      </c>
      <c r="CK76" s="145">
        <f>IF(CI76&gt;0,1,0)</f>
        <v>0</v>
      </c>
      <c r="CL76" s="138">
        <f>IF(CD76=0,0,CC76+1)</f>
        <v>0</v>
      </c>
      <c r="CM76" s="139">
        <f>IF(CL76=1,3,IF(CL76=2,2,IF(CL76=3,1,IF(CL76=4,2,IF(CL76=5,3,0)))))</f>
        <v>0</v>
      </c>
      <c r="CN76" s="140">
        <f>IF(CL76=1,0,IF(CL76=2,6,IF(CL76=3,8,IF(CL76=4,18,IF(CL76=5,22,0)))))</f>
        <v>0</v>
      </c>
      <c r="CO76" s="134">
        <f>IF(CL76=1,6,IF(CL76=2,8,IF(CL76=3,18,IF(CL76=4,22,IF(CL76=5,24,0)))))</f>
        <v>0</v>
      </c>
      <c r="CP76" s="136">
        <f>CI76+CN76</f>
        <v>0</v>
      </c>
      <c r="CQ76" s="143">
        <f>IF(CP76&gt;CO76,CO76-CN76,CP76-CN76)</f>
        <v>0</v>
      </c>
      <c r="CR76" s="144">
        <f>IF(CQ76&gt;0,CP76-(CN76+CQ76),0)</f>
        <v>0</v>
      </c>
      <c r="CS76" s="145">
        <f>IF(CQ76&gt;0,1,0)</f>
        <v>0</v>
      </c>
      <c r="CT76" s="138">
        <f>IF(CS76=1,CL76+1,0)</f>
        <v>0</v>
      </c>
      <c r="CU76" s="139">
        <f>IF(CT76=1,3,IF(CT76=2,2,IF(CT76=3,1,IF(CT76=4,2,IF(CT76=5,3,0)))))</f>
        <v>0</v>
      </c>
      <c r="CV76" s="140">
        <f>IF(CT76=1,0,IF(CT76=2,6,IF(CT76=3,8,IF(CT76=4,18,IF(CT76=5,22,0)))))</f>
        <v>0</v>
      </c>
      <c r="CW76" s="134">
        <f>IF(CT76=1,6,IF(CT76=2,8,IF(CT76=3,18,IF(CT76=4,22,IF(CT76=5,24,0)))))</f>
        <v>0</v>
      </c>
      <c r="CX76" s="142">
        <f>IF(CT76&gt;0,CR76,0)</f>
        <v>0</v>
      </c>
      <c r="CY76" s="137">
        <f>BQ76</f>
        <v>1</v>
      </c>
      <c r="CZ76" s="112">
        <f>BR76</f>
        <v>3</v>
      </c>
      <c r="DA76" s="136">
        <f>BT76</f>
        <v>0</v>
      </c>
      <c r="DB76" s="137">
        <f>BV76</f>
        <v>0</v>
      </c>
      <c r="DC76" s="112">
        <f>BW76</f>
        <v>0</v>
      </c>
      <c r="DD76" s="134">
        <f>BZ76</f>
        <v>0</v>
      </c>
      <c r="DE76" s="137">
        <f>CC76</f>
        <v>0</v>
      </c>
      <c r="DF76" s="112">
        <f>CD76</f>
        <v>0</v>
      </c>
      <c r="DG76" s="134">
        <f>CH76</f>
        <v>0</v>
      </c>
      <c r="DH76" s="137">
        <f>CL76</f>
        <v>0</v>
      </c>
      <c r="DI76" s="112">
        <f>CM76</f>
        <v>0</v>
      </c>
      <c r="DJ76" s="136">
        <f>CQ76</f>
        <v>0</v>
      </c>
      <c r="DK76" s="137">
        <f>CT76</f>
        <v>0</v>
      </c>
      <c r="DL76" s="112">
        <f>CU76</f>
        <v>0</v>
      </c>
      <c r="DM76" s="133">
        <f>CX76</f>
        <v>0</v>
      </c>
      <c r="DN76" s="131">
        <f>IF(CZ76=1,DA76,IF(DC76=1,DD76,IF(DF76=1,DG76,IF(DI76=1,DJ76,IF(DL76=1,DM76,0)))))</f>
        <v>0</v>
      </c>
      <c r="DO76" s="134">
        <f>IF(CY76=2,DA76,IF(DB76=2,DD76,IF(DE76=2,DG76,IF(DH76=2,DJ76,IF(DK76=2,DM76,0)))))</f>
        <v>0</v>
      </c>
      <c r="DP76" s="134">
        <f>IF(CY76=4,DA76,IF(DB76=4,DD76,IF(DE76=4,DG76,IF(DH76=4,DJ76,IF(DK76=4,DM76,0)))))</f>
        <v>0</v>
      </c>
      <c r="DQ76" s="135">
        <f>DO76+DP76</f>
        <v>0</v>
      </c>
      <c r="DR76" s="134">
        <f>IF(CY76=1,DA76,IF(DB76=1,DD76,IF(DE76=1,DG76,IF(DH76=1,DJ76,IF(DK76=1,DM76,0)))))</f>
        <v>0</v>
      </c>
      <c r="DS76" s="112">
        <f>IF(CY76=5,DA76,IF(DB76=5,DD76,IF(DE76=5,DG76,IF(DH76=5,DJ76,IF(DK76=5,DM76,0)))))</f>
        <v>0</v>
      </c>
      <c r="DT76" s="130">
        <f>DR76+DS76</f>
        <v>0</v>
      </c>
      <c r="DU76" s="50">
        <f>IF(((DX76*60+DY76)-(DV76*60+DW76))-((H76*60+J76)-(D76*60+F76))&gt;15,"エラー","")</f>
      </c>
      <c r="DV76" s="49" t="str">
        <f>IF(D76="","0",IF(F76&gt;=45,D76+1,D76))</f>
        <v>0</v>
      </c>
      <c r="DW76" s="49" t="str">
        <f>IF(F76="","0",IF(AND(F76&gt;=0,F76&lt;15),0,IF(AND(F76&gt;=15,F76&lt;30),30,IF(AND(F76&gt;=30,F76&lt;45),30,IF(AND(F76&gt;=45,F76&lt;=59),0)))))</f>
        <v>0</v>
      </c>
      <c r="DX76" s="49" t="str">
        <f>IF(H76="","0",IF(J76&gt;=45,H76+1,H76))</f>
        <v>0</v>
      </c>
      <c r="DY76" s="49" t="str">
        <f>IF(J76="","0",IF(AND(J76&gt;=0,J76&lt;15),0,IF(AND(J76&gt;=15,J76&lt;30),30,IF(AND(J76&gt;=30,J76&lt;45),30,IF(AND(J76&gt;=45,J76&lt;=59),0)))))</f>
        <v>0</v>
      </c>
    </row>
    <row r="77" spans="1:129" ht="9.75" customHeight="1" thickBot="1">
      <c r="A77" s="185"/>
      <c r="B77" s="187"/>
      <c r="C77" s="188"/>
      <c r="D77" s="178"/>
      <c r="E77" s="179"/>
      <c r="F77" s="181"/>
      <c r="G77" s="176"/>
      <c r="H77" s="178"/>
      <c r="I77" s="179"/>
      <c r="J77" s="181"/>
      <c r="K77" s="179"/>
      <c r="L77" s="183"/>
      <c r="M77" s="168"/>
      <c r="N77" s="170"/>
      <c r="O77" s="172"/>
      <c r="P77" s="174"/>
      <c r="Q77" s="168"/>
      <c r="R77" s="170"/>
      <c r="S77" s="152"/>
      <c r="T77" s="153"/>
      <c r="U77" s="154"/>
      <c r="V77" s="155"/>
      <c r="W77" s="156"/>
      <c r="X77" s="157"/>
      <c r="Y77" s="158"/>
      <c r="Z77" s="160"/>
      <c r="AA77" s="164"/>
      <c r="AB77" s="165"/>
      <c r="AC77" s="166"/>
      <c r="AD77" s="149"/>
      <c r="AE77" s="149"/>
      <c r="AF77" s="149"/>
      <c r="AG77" s="16"/>
      <c r="AH77" s="112"/>
      <c r="AI77" s="112"/>
      <c r="AJ77" s="150"/>
      <c r="AK77" s="134"/>
      <c r="AL77" s="134"/>
      <c r="AM77" s="134"/>
      <c r="AN77" s="148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J77" s="19">
        <f>BJ76</f>
      </c>
      <c r="BK77" s="20">
        <f>IF(BK76="","",BK76/60)</f>
      </c>
      <c r="BL77">
        <f>BL76</f>
      </c>
      <c r="BM77">
        <f>IF(BM76="","",BM76/60)</f>
      </c>
      <c r="BN77" s="133"/>
      <c r="BO77" s="134"/>
      <c r="BP77" s="134"/>
      <c r="BQ77" s="138"/>
      <c r="BR77" s="139"/>
      <c r="BS77" s="147"/>
      <c r="BT77" s="139"/>
      <c r="BU77" s="141"/>
      <c r="BV77" s="138"/>
      <c r="BW77" s="139"/>
      <c r="BX77" s="141"/>
      <c r="BY77" s="134"/>
      <c r="BZ77" s="146"/>
      <c r="CA77" s="141"/>
      <c r="CB77" s="144"/>
      <c r="CC77" s="138"/>
      <c r="CD77" s="139"/>
      <c r="CE77" s="141"/>
      <c r="CF77" s="134"/>
      <c r="CG77" s="134"/>
      <c r="CH77" s="146"/>
      <c r="CI77" s="147"/>
      <c r="CJ77" s="134"/>
      <c r="CK77" s="145"/>
      <c r="CL77" s="138"/>
      <c r="CM77" s="139"/>
      <c r="CN77" s="141"/>
      <c r="CO77" s="134"/>
      <c r="CP77" s="112"/>
      <c r="CQ77" s="139"/>
      <c r="CR77" s="144"/>
      <c r="CS77" s="145"/>
      <c r="CT77" s="138"/>
      <c r="CU77" s="139"/>
      <c r="CV77" s="141"/>
      <c r="CW77" s="134"/>
      <c r="CX77" s="142"/>
      <c r="CY77" s="137"/>
      <c r="CZ77" s="112"/>
      <c r="DA77" s="112"/>
      <c r="DB77" s="137"/>
      <c r="DC77" s="112"/>
      <c r="DD77" s="112"/>
      <c r="DE77" s="137"/>
      <c r="DF77" s="112"/>
      <c r="DG77" s="112"/>
      <c r="DH77" s="137"/>
      <c r="DI77" s="112"/>
      <c r="DJ77" s="112"/>
      <c r="DK77" s="137"/>
      <c r="DL77" s="112"/>
      <c r="DM77" s="112"/>
      <c r="DN77" s="131"/>
      <c r="DO77" s="134"/>
      <c r="DP77" s="134"/>
      <c r="DQ77" s="135"/>
      <c r="DR77" s="134"/>
      <c r="DS77" s="112"/>
      <c r="DT77" s="131"/>
      <c r="DU77" s="49">
        <f>IF(((DX76*60+DY76)-(DV76*60+DW76))-((H76*60+J76)-(D76*60+F76))&lt;-14,"エラー","")</f>
      </c>
      <c r="DV77" s="49" t="str">
        <f>IF(D76="","0",IF(F76&gt;=45,D76+1,D76))</f>
        <v>0</v>
      </c>
      <c r="DW77" s="49" t="str">
        <f>IF(F76="","0",IF(AND(F76&gt;=0,F76&lt;15),0,IF(AND(F76&gt;=15,F76&lt;30),30,IF(AND(F76&gt;=30,F76&lt;45),30,IF(AND(F76&gt;=45,F76&lt;=59),0)))))</f>
        <v>0</v>
      </c>
      <c r="DX77" s="49" t="str">
        <f>IF(H76="","0",IF(J76&gt;=45,H76+1,H76))</f>
        <v>0</v>
      </c>
      <c r="DY77" s="49" t="str">
        <f>IF(J76="","0",IF(AND(J76&gt;=0,J76&lt;15),0,IF(AND(J76&gt;=15,J76&lt;30),30,IF(AND(J76&gt;=30,J76&lt;45),30,IF(AND(J76&gt;=45,J76&lt;=59),0)))))</f>
        <v>0</v>
      </c>
    </row>
    <row r="78" spans="1:129" ht="9.75" customHeight="1" thickBot="1">
      <c r="A78" s="184"/>
      <c r="B78" s="186"/>
      <c r="C78" s="188"/>
      <c r="D78" s="177"/>
      <c r="E78" s="169" t="s">
        <v>19</v>
      </c>
      <c r="F78" s="180"/>
      <c r="G78" s="175" t="s">
        <v>20</v>
      </c>
      <c r="H78" s="177"/>
      <c r="I78" s="169" t="s">
        <v>19</v>
      </c>
      <c r="J78" s="180"/>
      <c r="K78" s="169" t="s">
        <v>20</v>
      </c>
      <c r="L78" s="182">
        <f>IF(D78="","",IF(F78&gt;=45,D78+1,D78))</f>
      </c>
      <c r="M78" s="167" t="s">
        <v>19</v>
      </c>
      <c r="N78" s="169">
        <f>IF(F78="","",IF(AND(F78&gt;=0,F78&lt;15),0,IF(AND(F78&gt;=15,F78&lt;30),30,IF(AND(F78&gt;=30,F78&lt;45),30,IF(AND(F78&gt;=45,F78&lt;=59),0)))))</f>
      </c>
      <c r="O78" s="171" t="s">
        <v>20</v>
      </c>
      <c r="P78" s="173">
        <f>IF(H78="","",IF(J78&gt;=45,H78+1,H78))</f>
      </c>
      <c r="Q78" s="167" t="s">
        <v>19</v>
      </c>
      <c r="R78" s="169">
        <f>IF(J78="","",IF(AND(J78&gt;=0,J78&lt;15),0,IF(AND(J78&gt;=15,J78&lt;30),30,IF(AND(J78&gt;=30,J78&lt;45),30,IF(AND(J78&gt;=45,J78&lt;=59),0)))))</f>
      </c>
      <c r="S78" s="151" t="s">
        <v>20</v>
      </c>
      <c r="T78" s="153">
        <f>IF(DN78=0,"",DN78)</f>
      </c>
      <c r="U78" s="154"/>
      <c r="V78" s="155">
        <f>IF(DQ78=0,"",DQ78)</f>
      </c>
      <c r="W78" s="156"/>
      <c r="X78" s="157">
        <f>IF(DT78=0,"",DT78)</f>
      </c>
      <c r="Y78" s="158"/>
      <c r="Z78" s="159">
        <f>AN78</f>
      </c>
      <c r="AA78" s="161">
        <f>IF(DU78="エラー","実績エラー","")</f>
      </c>
      <c r="AB78" s="162"/>
      <c r="AC78" s="163"/>
      <c r="AD78" s="149">
        <f>IF(AND(DU79="エラー",J78&lt;&gt;""),"実績エラー","")</f>
      </c>
      <c r="AE78" s="149"/>
      <c r="AF78" s="149"/>
      <c r="AG78" s="16"/>
      <c r="AH78" s="112">
        <f>IF(AND(D78&gt;=0,F78&gt;=0,H78&gt;=0,J78&gt;=0,C78="",D78&lt;&gt;"",F78&lt;&gt;"",H78&lt;&gt;"",J78&lt;&gt;""),1,0)</f>
        <v>0</v>
      </c>
      <c r="AI78" s="112">
        <f>IF(OR(C78=1,C78=2),0,IF(C78="",0,1))</f>
        <v>0</v>
      </c>
      <c r="AJ78" s="150">
        <f>IF(T78="",0,T78)</f>
        <v>0</v>
      </c>
      <c r="AK78" s="134">
        <f>IF(V78="",0,V78)</f>
        <v>0</v>
      </c>
      <c r="AL78" s="134">
        <f>IF(X78="",0,X78)</f>
        <v>0</v>
      </c>
      <c r="AM78" s="134">
        <f>SUM(AJ78:AL79)</f>
        <v>0</v>
      </c>
      <c r="AN78" s="148">
        <f>IF(AM78=0,"",IF(AM78=0.5,1,""))</f>
      </c>
      <c r="AO78" s="112">
        <f>IF(C78=1,AJ78,"")</f>
      </c>
      <c r="AP78" s="112">
        <f>IF(C78=1,AK78,"")</f>
      </c>
      <c r="AQ78" s="112">
        <f>IF(C78=1,AL78,"")</f>
      </c>
      <c r="AR78" s="112">
        <f>SUM(AO78:AQ79)</f>
        <v>0</v>
      </c>
      <c r="AS78" s="112">
        <f>IF(AR78=0,"",AR78)</f>
      </c>
      <c r="AT78" s="112">
        <f>IF(C78=2,AJ78,"")</f>
      </c>
      <c r="AU78" s="112">
        <f>IF(C78=2,AK78,"")</f>
      </c>
      <c r="AV78" s="112">
        <f>IF(C78=2,AL78,"")</f>
      </c>
      <c r="AW78" s="112">
        <f>SUM(AT78:AV79)</f>
        <v>0</v>
      </c>
      <c r="AX78" s="112">
        <f>IF(AW78=0,"",AW78)</f>
      </c>
      <c r="AY78" s="112">
        <f>IF(C78=3,AJ78,"")</f>
      </c>
      <c r="AZ78" s="112">
        <f>IF(C78=3,AK78,"")</f>
      </c>
      <c r="BA78" s="112">
        <f>IF(C78=3,AL78,"")</f>
      </c>
      <c r="BB78" s="112">
        <f>SUM(AY78:BA79)</f>
        <v>0</v>
      </c>
      <c r="BC78" s="112">
        <f>IF(BB78=0,"",BB78)</f>
      </c>
      <c r="BD78" s="112">
        <f>IF(C78=4,AJ78,"")</f>
      </c>
      <c r="BE78" s="112">
        <f>IF(C78=4,AK78,"")</f>
      </c>
      <c r="BF78" s="112">
        <f>IF(C78=4,AL78,"")</f>
      </c>
      <c r="BG78" s="112">
        <f>SUM(BD78:BF79)</f>
        <v>0</v>
      </c>
      <c r="BH78" s="112">
        <f>IF(BG78=0,"",BG78)</f>
      </c>
      <c r="BJ78" s="17">
        <f>IF(L78="","",L78)</f>
      </c>
      <c r="BK78" s="17">
        <f>IF(N78="","",N78)</f>
      </c>
      <c r="BL78" s="18">
        <f>IF(P78="","",P78)</f>
      </c>
      <c r="BM78" s="18">
        <f>IF(R78="","",R78)</f>
      </c>
      <c r="BN78" s="133">
        <f>SUM(BJ79:BK79)</f>
        <v>0</v>
      </c>
      <c r="BO78" s="134">
        <f>SUM(BL79:BM79)</f>
        <v>0</v>
      </c>
      <c r="BP78" s="134">
        <f>BO78-BN78</f>
        <v>0</v>
      </c>
      <c r="BQ78" s="138">
        <f>IF(AND(BN78&gt;=0,BN78&lt;6),1,IF(AND(BN78&gt;=6,BN78&lt;8),2,IF(AND(BN78&gt;=8,BN78&lt;18),3,IF(AND(BN78&gt;=18,BN78&lt;22),4,IF(AND(BN78&gt;=22,BN78&lt;24),5,0)))))</f>
        <v>1</v>
      </c>
      <c r="BR78" s="139">
        <f>IF(BQ78=1,3,IF(BQ78=2,2,IF(BQ78=3,1,IF(BQ78=4,2,IF(BQ78=5,3,0)))))</f>
        <v>3</v>
      </c>
      <c r="BS78" s="147">
        <f>IF(BQ78=1,6,IF(BQ78=2,8,IF(BQ78=3,18,IF(BQ78=4,22,IF(BQ78=5,24,0)))))</f>
        <v>6</v>
      </c>
      <c r="BT78" s="143">
        <f>IF(BS78&gt;BO78,BP78,BS78-BN78)</f>
        <v>0</v>
      </c>
      <c r="BU78" s="144">
        <f>BP78-BT78</f>
        <v>0</v>
      </c>
      <c r="BV78" s="138">
        <f>IF(BU78&gt;0,BQ78+1,0)</f>
        <v>0</v>
      </c>
      <c r="BW78" s="139">
        <f>IF(BV78=1,3,IF(BV78=2,2,IF(BV78=3,1,IF(BV78=4,2,IF(BV78=5,3,0)))))</f>
        <v>0</v>
      </c>
      <c r="BX78" s="140">
        <f>IF(BV78=1,0,IF(BV78=2,6,IF(BV78=3,8,IF(BV78=4,18,IF(BV78=5,22,0)))))</f>
        <v>0</v>
      </c>
      <c r="BY78" s="134">
        <f>IF(BV78=1,6,IF(BV78=2,8,IF(BV78=3,18,IF(BV78=4,22,IF(BV78=5,24,0)))))</f>
        <v>0</v>
      </c>
      <c r="BZ78" s="146">
        <f>IF(BU78&gt;CA78,BU78-CA78,IF(BU78=CA78,CA78,BU78))</f>
        <v>0</v>
      </c>
      <c r="CA78" s="141">
        <f>IF(BU78&gt;=BY78-BX78,BU78-(BY78-BX78),BU78)</f>
        <v>0</v>
      </c>
      <c r="CB78" s="144">
        <f>BP78-(BT78+BZ78)</f>
        <v>0</v>
      </c>
      <c r="CC78" s="138">
        <f>IF(CB78&gt;0,BV78+1,0)</f>
        <v>0</v>
      </c>
      <c r="CD78" s="139">
        <f>IF(CC78=1,3,IF(CC78=2,2,IF(CC78=3,1,IF(CC78=4,2,IF(CC78=5,3,0)))))</f>
        <v>0</v>
      </c>
      <c r="CE78" s="140">
        <f>IF(CC78=1,0,IF(CC78=2,6,IF(CC78=3,8,IF(CC78=4,18,IF(CC78=5,22,0)))))</f>
        <v>0</v>
      </c>
      <c r="CF78" s="134">
        <f>IF(CC78=1,6,IF(CC78=2,8,IF(CC78=3,18,IF(CC78=4,22,IF(CC78=5,24,0)))))</f>
        <v>0</v>
      </c>
      <c r="CG78" s="134">
        <f>CE78+CB78</f>
        <v>0</v>
      </c>
      <c r="CH78" s="146">
        <f>IF(CG78&gt;CF78,CF78-CE78,CG78-CE78)</f>
        <v>0</v>
      </c>
      <c r="CI78" s="147">
        <f>CB78-CH78</f>
        <v>0</v>
      </c>
      <c r="CJ78" s="134">
        <f>IF(CI78&gt;=0,CF78,CI78)</f>
        <v>0</v>
      </c>
      <c r="CK78" s="145">
        <f>IF(CI78&gt;0,1,0)</f>
        <v>0</v>
      </c>
      <c r="CL78" s="138">
        <f>IF(CD78=0,0,CC78+1)</f>
        <v>0</v>
      </c>
      <c r="CM78" s="139">
        <f>IF(CL78=1,3,IF(CL78=2,2,IF(CL78=3,1,IF(CL78=4,2,IF(CL78=5,3,0)))))</f>
        <v>0</v>
      </c>
      <c r="CN78" s="140">
        <f>IF(CL78=1,0,IF(CL78=2,6,IF(CL78=3,8,IF(CL78=4,18,IF(CL78=5,22,0)))))</f>
        <v>0</v>
      </c>
      <c r="CO78" s="134">
        <f>IF(CL78=1,6,IF(CL78=2,8,IF(CL78=3,18,IF(CL78=4,22,IF(CL78=5,24,0)))))</f>
        <v>0</v>
      </c>
      <c r="CP78" s="136">
        <f>CI78+CN78</f>
        <v>0</v>
      </c>
      <c r="CQ78" s="143">
        <f>IF(CP78&gt;CO78,CO78-CN78,CP78-CN78)</f>
        <v>0</v>
      </c>
      <c r="CR78" s="144">
        <f>IF(CQ78&gt;0,CP78-(CN78+CQ78),0)</f>
        <v>0</v>
      </c>
      <c r="CS78" s="145">
        <f>IF(CQ78&gt;0,1,0)</f>
        <v>0</v>
      </c>
      <c r="CT78" s="138">
        <f>IF(CS78=1,CL78+1,0)</f>
        <v>0</v>
      </c>
      <c r="CU78" s="139">
        <f>IF(CT78=1,3,IF(CT78=2,2,IF(CT78=3,1,IF(CT78=4,2,IF(CT78=5,3,0)))))</f>
        <v>0</v>
      </c>
      <c r="CV78" s="140">
        <f>IF(CT78=1,0,IF(CT78=2,6,IF(CT78=3,8,IF(CT78=4,18,IF(CT78=5,22,0)))))</f>
        <v>0</v>
      </c>
      <c r="CW78" s="134">
        <f>IF(CT78=1,6,IF(CT78=2,8,IF(CT78=3,18,IF(CT78=4,22,IF(CT78=5,24,0)))))</f>
        <v>0</v>
      </c>
      <c r="CX78" s="142">
        <f>IF(CT78&gt;0,CR78,0)</f>
        <v>0</v>
      </c>
      <c r="CY78" s="137">
        <f>BQ78</f>
        <v>1</v>
      </c>
      <c r="CZ78" s="112">
        <f>BR78</f>
        <v>3</v>
      </c>
      <c r="DA78" s="136">
        <f>BT78</f>
        <v>0</v>
      </c>
      <c r="DB78" s="137">
        <f>BV78</f>
        <v>0</v>
      </c>
      <c r="DC78" s="112">
        <f>BW78</f>
        <v>0</v>
      </c>
      <c r="DD78" s="134">
        <f>BZ78</f>
        <v>0</v>
      </c>
      <c r="DE78" s="137">
        <f>CC78</f>
        <v>0</v>
      </c>
      <c r="DF78" s="112">
        <f>CD78</f>
        <v>0</v>
      </c>
      <c r="DG78" s="134">
        <f>CH78</f>
        <v>0</v>
      </c>
      <c r="DH78" s="137">
        <f>CL78</f>
        <v>0</v>
      </c>
      <c r="DI78" s="112">
        <f>CM78</f>
        <v>0</v>
      </c>
      <c r="DJ78" s="136">
        <f>CQ78</f>
        <v>0</v>
      </c>
      <c r="DK78" s="137">
        <f>CT78</f>
        <v>0</v>
      </c>
      <c r="DL78" s="112">
        <f>CU78</f>
        <v>0</v>
      </c>
      <c r="DM78" s="133">
        <f>CX78</f>
        <v>0</v>
      </c>
      <c r="DN78" s="131">
        <f>IF(CZ78=1,DA78,IF(DC78=1,DD78,IF(DF78=1,DG78,IF(DI78=1,DJ78,IF(DL78=1,DM78,0)))))</f>
        <v>0</v>
      </c>
      <c r="DO78" s="134">
        <f>IF(CY78=2,DA78,IF(DB78=2,DD78,IF(DE78=2,DG78,IF(DH78=2,DJ78,IF(DK78=2,DM78,0)))))</f>
        <v>0</v>
      </c>
      <c r="DP78" s="134">
        <f>IF(CY78=4,DA78,IF(DB78=4,DD78,IF(DE78=4,DG78,IF(DH78=4,DJ78,IF(DK78=4,DM78,0)))))</f>
        <v>0</v>
      </c>
      <c r="DQ78" s="135">
        <f>DO78+DP78</f>
        <v>0</v>
      </c>
      <c r="DR78" s="134">
        <f>IF(CY78=1,DA78,IF(DB78=1,DD78,IF(DE78=1,DG78,IF(DH78=1,DJ78,IF(DK78=1,DM78,0)))))</f>
        <v>0</v>
      </c>
      <c r="DS78" s="112">
        <f>IF(CY78=5,DA78,IF(DB78=5,DD78,IF(DE78=5,DG78,IF(DH78=5,DJ78,IF(DK78=5,DM78,0)))))</f>
        <v>0</v>
      </c>
      <c r="DT78" s="130">
        <f>DR78+DS78</f>
        <v>0</v>
      </c>
      <c r="DU78" s="50">
        <f>IF(((DX78*60+DY78)-(DV78*60+DW78))-((H78*60+J78)-(D78*60+F78))&gt;15,"エラー","")</f>
      </c>
      <c r="DV78" s="49" t="str">
        <f>IF(D78="","0",IF(F78&gt;=45,D78+1,D78))</f>
        <v>0</v>
      </c>
      <c r="DW78" s="49" t="str">
        <f>IF(F78="","0",IF(AND(F78&gt;=0,F78&lt;15),0,IF(AND(F78&gt;=15,F78&lt;30),30,IF(AND(F78&gt;=30,F78&lt;45),30,IF(AND(F78&gt;=45,F78&lt;=59),0)))))</f>
        <v>0</v>
      </c>
      <c r="DX78" s="49" t="str">
        <f>IF(H78="","0",IF(J78&gt;=45,H78+1,H78))</f>
        <v>0</v>
      </c>
      <c r="DY78" s="49" t="str">
        <f>IF(J78="","0",IF(AND(J78&gt;=0,J78&lt;15),0,IF(AND(J78&gt;=15,J78&lt;30),30,IF(AND(J78&gt;=30,J78&lt;45),30,IF(AND(J78&gt;=45,J78&lt;=59),0)))))</f>
        <v>0</v>
      </c>
    </row>
    <row r="79" spans="1:129" ht="9.75" customHeight="1" thickBot="1">
      <c r="A79" s="185"/>
      <c r="B79" s="187"/>
      <c r="C79" s="188"/>
      <c r="D79" s="178"/>
      <c r="E79" s="179"/>
      <c r="F79" s="181"/>
      <c r="G79" s="176"/>
      <c r="H79" s="178"/>
      <c r="I79" s="179"/>
      <c r="J79" s="181"/>
      <c r="K79" s="179"/>
      <c r="L79" s="183"/>
      <c r="M79" s="168"/>
      <c r="N79" s="170"/>
      <c r="O79" s="172"/>
      <c r="P79" s="174"/>
      <c r="Q79" s="168"/>
      <c r="R79" s="170"/>
      <c r="S79" s="152"/>
      <c r="T79" s="153"/>
      <c r="U79" s="154"/>
      <c r="V79" s="155"/>
      <c r="W79" s="156"/>
      <c r="X79" s="157"/>
      <c r="Y79" s="158"/>
      <c r="Z79" s="160"/>
      <c r="AA79" s="164"/>
      <c r="AB79" s="165"/>
      <c r="AC79" s="166"/>
      <c r="AD79" s="149"/>
      <c r="AE79" s="149"/>
      <c r="AF79" s="149"/>
      <c r="AG79" s="16"/>
      <c r="AH79" s="112"/>
      <c r="AI79" s="112"/>
      <c r="AJ79" s="150"/>
      <c r="AK79" s="134"/>
      <c r="AL79" s="134"/>
      <c r="AM79" s="134"/>
      <c r="AN79" s="148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J79" s="19">
        <f>BJ78</f>
      </c>
      <c r="BK79" s="20">
        <f>IF(BK78="","",BK78/60)</f>
      </c>
      <c r="BL79">
        <f>BL78</f>
      </c>
      <c r="BM79">
        <f>IF(BM78="","",BM78/60)</f>
      </c>
      <c r="BN79" s="133"/>
      <c r="BO79" s="134"/>
      <c r="BP79" s="134"/>
      <c r="BQ79" s="138"/>
      <c r="BR79" s="139"/>
      <c r="BS79" s="147"/>
      <c r="BT79" s="139"/>
      <c r="BU79" s="141"/>
      <c r="BV79" s="138"/>
      <c r="BW79" s="139"/>
      <c r="BX79" s="141"/>
      <c r="BY79" s="134"/>
      <c r="BZ79" s="146"/>
      <c r="CA79" s="141"/>
      <c r="CB79" s="144"/>
      <c r="CC79" s="138"/>
      <c r="CD79" s="139"/>
      <c r="CE79" s="141"/>
      <c r="CF79" s="134"/>
      <c r="CG79" s="134"/>
      <c r="CH79" s="146"/>
      <c r="CI79" s="147"/>
      <c r="CJ79" s="134"/>
      <c r="CK79" s="145"/>
      <c r="CL79" s="138"/>
      <c r="CM79" s="139"/>
      <c r="CN79" s="141"/>
      <c r="CO79" s="134"/>
      <c r="CP79" s="112"/>
      <c r="CQ79" s="139"/>
      <c r="CR79" s="144"/>
      <c r="CS79" s="145"/>
      <c r="CT79" s="138"/>
      <c r="CU79" s="139"/>
      <c r="CV79" s="141"/>
      <c r="CW79" s="134"/>
      <c r="CX79" s="142"/>
      <c r="CY79" s="137"/>
      <c r="CZ79" s="112"/>
      <c r="DA79" s="112"/>
      <c r="DB79" s="137"/>
      <c r="DC79" s="112"/>
      <c r="DD79" s="112"/>
      <c r="DE79" s="137"/>
      <c r="DF79" s="112"/>
      <c r="DG79" s="112"/>
      <c r="DH79" s="137"/>
      <c r="DI79" s="112"/>
      <c r="DJ79" s="112"/>
      <c r="DK79" s="137"/>
      <c r="DL79" s="112"/>
      <c r="DM79" s="112"/>
      <c r="DN79" s="131"/>
      <c r="DO79" s="134"/>
      <c r="DP79" s="134"/>
      <c r="DQ79" s="135"/>
      <c r="DR79" s="134"/>
      <c r="DS79" s="112"/>
      <c r="DT79" s="131"/>
      <c r="DU79" s="49">
        <f>IF(((DX78*60+DY78)-(DV78*60+DW78))-((H78*60+J78)-(D78*60+F78))&lt;-14,"エラー","")</f>
      </c>
      <c r="DV79" s="49" t="str">
        <f>IF(D78="","0",IF(F78&gt;=45,D78+1,D78))</f>
        <v>0</v>
      </c>
      <c r="DW79" s="49" t="str">
        <f>IF(F78="","0",IF(AND(F78&gt;=0,F78&lt;15),0,IF(AND(F78&gt;=15,F78&lt;30),30,IF(AND(F78&gt;=30,F78&lt;45),30,IF(AND(F78&gt;=45,F78&lt;=59),0)))))</f>
        <v>0</v>
      </c>
      <c r="DX79" s="49" t="str">
        <f>IF(H78="","0",IF(J78&gt;=45,H78+1,H78))</f>
        <v>0</v>
      </c>
      <c r="DY79" s="49" t="str">
        <f>IF(J78="","0",IF(AND(J78&gt;=0,J78&lt;15),0,IF(AND(J78&gt;=15,J78&lt;30),30,IF(AND(J78&gt;=30,J78&lt;45),30,IF(AND(J78&gt;=45,J78&lt;=59),0)))))</f>
        <v>0</v>
      </c>
    </row>
    <row r="80" spans="1:129" ht="9.75" customHeight="1" thickBot="1">
      <c r="A80" s="184"/>
      <c r="B80" s="186"/>
      <c r="C80" s="188"/>
      <c r="D80" s="177"/>
      <c r="E80" s="169" t="s">
        <v>19</v>
      </c>
      <c r="F80" s="180"/>
      <c r="G80" s="175" t="s">
        <v>20</v>
      </c>
      <c r="H80" s="177"/>
      <c r="I80" s="169" t="s">
        <v>19</v>
      </c>
      <c r="J80" s="180"/>
      <c r="K80" s="169" t="s">
        <v>20</v>
      </c>
      <c r="L80" s="182">
        <f>IF(D80="","",IF(F80&gt;=45,D80+1,D80))</f>
      </c>
      <c r="M80" s="167" t="s">
        <v>19</v>
      </c>
      <c r="N80" s="169">
        <f>IF(F80="","",IF(AND(F80&gt;=0,F80&lt;15),0,IF(AND(F80&gt;=15,F80&lt;30),30,IF(AND(F80&gt;=30,F80&lt;45),30,IF(AND(F80&gt;=45,F80&lt;=59),0)))))</f>
      </c>
      <c r="O80" s="171" t="s">
        <v>20</v>
      </c>
      <c r="P80" s="173">
        <f>IF(H80="","",IF(J80&gt;=45,H80+1,H80))</f>
      </c>
      <c r="Q80" s="167" t="s">
        <v>19</v>
      </c>
      <c r="R80" s="169">
        <f>IF(J80="","",IF(AND(J80&gt;=0,J80&lt;15),0,IF(AND(J80&gt;=15,J80&lt;30),30,IF(AND(J80&gt;=30,J80&lt;45),30,IF(AND(J80&gt;=45,J80&lt;=59),0)))))</f>
      </c>
      <c r="S80" s="151" t="s">
        <v>20</v>
      </c>
      <c r="T80" s="153">
        <f>IF(DN80=0,"",DN80)</f>
      </c>
      <c r="U80" s="154"/>
      <c r="V80" s="155">
        <f>IF(DQ80=0,"",DQ80)</f>
      </c>
      <c r="W80" s="156"/>
      <c r="X80" s="157">
        <f>IF(DT80=0,"",DT80)</f>
      </c>
      <c r="Y80" s="158"/>
      <c r="Z80" s="159">
        <f>AN80</f>
      </c>
      <c r="AA80" s="161">
        <f>IF(DU80="エラー","実績エラー","")</f>
      </c>
      <c r="AB80" s="162"/>
      <c r="AC80" s="163"/>
      <c r="AD80" s="149">
        <f>IF(AND(DU81="エラー",J80&lt;&gt;""),"実績エラー","")</f>
      </c>
      <c r="AE80" s="149"/>
      <c r="AF80" s="149"/>
      <c r="AG80" s="16"/>
      <c r="AH80" s="112">
        <f>IF(AND(D80&gt;=0,F80&gt;=0,H80&gt;=0,J80&gt;=0,C80="",D80&lt;&gt;"",F80&lt;&gt;"",H80&lt;&gt;"",J80&lt;&gt;""),1,0)</f>
        <v>0</v>
      </c>
      <c r="AI80" s="112">
        <f>IF(OR(C80=1,C80=2),0,IF(C80="",0,1))</f>
        <v>0</v>
      </c>
      <c r="AJ80" s="150">
        <f>IF(T80="",0,T80)</f>
        <v>0</v>
      </c>
      <c r="AK80" s="134">
        <f>IF(V80="",0,V80)</f>
        <v>0</v>
      </c>
      <c r="AL80" s="134">
        <f>IF(X80="",0,X80)</f>
        <v>0</v>
      </c>
      <c r="AM80" s="134">
        <f>SUM(AJ80:AL81)</f>
        <v>0</v>
      </c>
      <c r="AN80" s="148">
        <f>IF(AM80=0,"",IF(AM80=0.5,1,""))</f>
      </c>
      <c r="AO80" s="112">
        <f>IF(C80=1,AJ80,"")</f>
      </c>
      <c r="AP80" s="112">
        <f>IF(C80=1,AK80,"")</f>
      </c>
      <c r="AQ80" s="112">
        <f>IF(C80=1,AL80,"")</f>
      </c>
      <c r="AR80" s="112">
        <f>SUM(AO80:AQ81)</f>
        <v>0</v>
      </c>
      <c r="AS80" s="112">
        <f>IF(AR80=0,"",AR80)</f>
      </c>
      <c r="AT80" s="112">
        <f>IF(C80=2,AJ80,"")</f>
      </c>
      <c r="AU80" s="112">
        <f>IF(C80=2,AK80,"")</f>
      </c>
      <c r="AV80" s="112">
        <f>IF(C80=2,AL80,"")</f>
      </c>
      <c r="AW80" s="112">
        <f>SUM(AT80:AV81)</f>
        <v>0</v>
      </c>
      <c r="AX80" s="112">
        <f>IF(AW80=0,"",AW80)</f>
      </c>
      <c r="AY80" s="112">
        <f>IF(C80=3,AJ80,"")</f>
      </c>
      <c r="AZ80" s="112">
        <f>IF(C80=3,AK80,"")</f>
      </c>
      <c r="BA80" s="112">
        <f>IF(C80=3,AL80,"")</f>
      </c>
      <c r="BB80" s="112">
        <f>SUM(AY80:BA81)</f>
        <v>0</v>
      </c>
      <c r="BC80" s="112">
        <f>IF(BB80=0,"",BB80)</f>
      </c>
      <c r="BD80" s="112">
        <f>IF(C80=4,AJ80,"")</f>
      </c>
      <c r="BE80" s="112">
        <f>IF(C80=4,AK80,"")</f>
      </c>
      <c r="BF80" s="112">
        <f>IF(C80=4,AL80,"")</f>
      </c>
      <c r="BG80" s="112">
        <f>SUM(BD80:BF81)</f>
        <v>0</v>
      </c>
      <c r="BH80" s="112">
        <f>IF(BG80=0,"",BG80)</f>
      </c>
      <c r="BJ80" s="17">
        <f>IF(L80="","",L80)</f>
      </c>
      <c r="BK80" s="17">
        <f>IF(N80="","",N80)</f>
      </c>
      <c r="BL80" s="18">
        <f>IF(P80="","",P80)</f>
      </c>
      <c r="BM80" s="18">
        <f>IF(R80="","",R80)</f>
      </c>
      <c r="BN80" s="133">
        <f>SUM(BJ81:BK81)</f>
        <v>0</v>
      </c>
      <c r="BO80" s="134">
        <f>SUM(BL81:BM81)</f>
        <v>0</v>
      </c>
      <c r="BP80" s="134">
        <f>BO80-BN80</f>
        <v>0</v>
      </c>
      <c r="BQ80" s="138">
        <f>IF(AND(BN80&gt;=0,BN80&lt;6),1,IF(AND(BN80&gt;=6,BN80&lt;8),2,IF(AND(BN80&gt;=8,BN80&lt;18),3,IF(AND(BN80&gt;=18,BN80&lt;22),4,IF(AND(BN80&gt;=22,BN80&lt;24),5,0)))))</f>
        <v>1</v>
      </c>
      <c r="BR80" s="139">
        <f>IF(BQ80=1,3,IF(BQ80=2,2,IF(BQ80=3,1,IF(BQ80=4,2,IF(BQ80=5,3,0)))))</f>
        <v>3</v>
      </c>
      <c r="BS80" s="147">
        <f>IF(BQ80=1,6,IF(BQ80=2,8,IF(BQ80=3,18,IF(BQ80=4,22,IF(BQ80=5,24,0)))))</f>
        <v>6</v>
      </c>
      <c r="BT80" s="143">
        <f>IF(BS80&gt;BO80,BP80,BS80-BN80)</f>
        <v>0</v>
      </c>
      <c r="BU80" s="144">
        <f>BP80-BT80</f>
        <v>0</v>
      </c>
      <c r="BV80" s="138">
        <f>IF(BU80&gt;0,BQ80+1,0)</f>
        <v>0</v>
      </c>
      <c r="BW80" s="139">
        <f>IF(BV80=1,3,IF(BV80=2,2,IF(BV80=3,1,IF(BV80=4,2,IF(BV80=5,3,0)))))</f>
        <v>0</v>
      </c>
      <c r="BX80" s="140">
        <f>IF(BV80=1,0,IF(BV80=2,6,IF(BV80=3,8,IF(BV80=4,18,IF(BV80=5,22,0)))))</f>
        <v>0</v>
      </c>
      <c r="BY80" s="134">
        <f>IF(BV80=1,6,IF(BV80=2,8,IF(BV80=3,18,IF(BV80=4,22,IF(BV80=5,24,0)))))</f>
        <v>0</v>
      </c>
      <c r="BZ80" s="146">
        <f>IF(BU80&gt;CA80,BU80-CA80,IF(BU80=CA80,CA80,BU80))</f>
        <v>0</v>
      </c>
      <c r="CA80" s="141">
        <f>IF(BU80&gt;=BY80-BX80,BU80-(BY80-BX80),BU80)</f>
        <v>0</v>
      </c>
      <c r="CB80" s="144">
        <f>BP80-(BT80+BZ80)</f>
        <v>0</v>
      </c>
      <c r="CC80" s="138">
        <f>IF(CB80&gt;0,BV80+1,0)</f>
        <v>0</v>
      </c>
      <c r="CD80" s="139">
        <f>IF(CC80=1,3,IF(CC80=2,2,IF(CC80=3,1,IF(CC80=4,2,IF(CC80=5,3,0)))))</f>
        <v>0</v>
      </c>
      <c r="CE80" s="140">
        <f>IF(CC80=1,0,IF(CC80=2,6,IF(CC80=3,8,IF(CC80=4,18,IF(CC80=5,22,0)))))</f>
        <v>0</v>
      </c>
      <c r="CF80" s="134">
        <f>IF(CC80=1,6,IF(CC80=2,8,IF(CC80=3,18,IF(CC80=4,22,IF(CC80=5,24,0)))))</f>
        <v>0</v>
      </c>
      <c r="CG80" s="134">
        <f>CE80+CB80</f>
        <v>0</v>
      </c>
      <c r="CH80" s="146">
        <f>IF(CG80&gt;CF80,CF80-CE80,CG80-CE80)</f>
        <v>0</v>
      </c>
      <c r="CI80" s="147">
        <f>CB80-CH80</f>
        <v>0</v>
      </c>
      <c r="CJ80" s="134">
        <f>IF(CI80&gt;=0,CF80,CI80)</f>
        <v>0</v>
      </c>
      <c r="CK80" s="145">
        <f>IF(CI80&gt;0,1,0)</f>
        <v>0</v>
      </c>
      <c r="CL80" s="138">
        <f>IF(CD80=0,0,CC80+1)</f>
        <v>0</v>
      </c>
      <c r="CM80" s="139">
        <f>IF(CL80=1,3,IF(CL80=2,2,IF(CL80=3,1,IF(CL80=4,2,IF(CL80=5,3,0)))))</f>
        <v>0</v>
      </c>
      <c r="CN80" s="140">
        <f>IF(CL80=1,0,IF(CL80=2,6,IF(CL80=3,8,IF(CL80=4,18,IF(CL80=5,22,0)))))</f>
        <v>0</v>
      </c>
      <c r="CO80" s="134">
        <f>IF(CL80=1,6,IF(CL80=2,8,IF(CL80=3,18,IF(CL80=4,22,IF(CL80=5,24,0)))))</f>
        <v>0</v>
      </c>
      <c r="CP80" s="136">
        <f>CI80+CN80</f>
        <v>0</v>
      </c>
      <c r="CQ80" s="143">
        <f>IF(CP80&gt;CO80,CO80-CN80,CP80-CN80)</f>
        <v>0</v>
      </c>
      <c r="CR80" s="144">
        <f>IF(CQ80&gt;0,CP80-(CN80+CQ80),0)</f>
        <v>0</v>
      </c>
      <c r="CS80" s="145">
        <f>IF(CQ80&gt;0,1,0)</f>
        <v>0</v>
      </c>
      <c r="CT80" s="138">
        <f>IF(CS80=1,CL80+1,0)</f>
        <v>0</v>
      </c>
      <c r="CU80" s="139">
        <f>IF(CT80=1,3,IF(CT80=2,2,IF(CT80=3,1,IF(CT80=4,2,IF(CT80=5,3,0)))))</f>
        <v>0</v>
      </c>
      <c r="CV80" s="140">
        <f>IF(CT80=1,0,IF(CT80=2,6,IF(CT80=3,8,IF(CT80=4,18,IF(CT80=5,22,0)))))</f>
        <v>0</v>
      </c>
      <c r="CW80" s="134">
        <f>IF(CT80=1,6,IF(CT80=2,8,IF(CT80=3,18,IF(CT80=4,22,IF(CT80=5,24,0)))))</f>
        <v>0</v>
      </c>
      <c r="CX80" s="142">
        <f>IF(CT80&gt;0,CR80,0)</f>
        <v>0</v>
      </c>
      <c r="CY80" s="137">
        <f>BQ80</f>
        <v>1</v>
      </c>
      <c r="CZ80" s="112">
        <f>BR80</f>
        <v>3</v>
      </c>
      <c r="DA80" s="136">
        <f>BT80</f>
        <v>0</v>
      </c>
      <c r="DB80" s="137">
        <f>BV80</f>
        <v>0</v>
      </c>
      <c r="DC80" s="112">
        <f>BW80</f>
        <v>0</v>
      </c>
      <c r="DD80" s="134">
        <f>BZ80</f>
        <v>0</v>
      </c>
      <c r="DE80" s="137">
        <f>CC80</f>
        <v>0</v>
      </c>
      <c r="DF80" s="112">
        <f>CD80</f>
        <v>0</v>
      </c>
      <c r="DG80" s="134">
        <f>CH80</f>
        <v>0</v>
      </c>
      <c r="DH80" s="137">
        <f>CL80</f>
        <v>0</v>
      </c>
      <c r="DI80" s="112">
        <f>CM80</f>
        <v>0</v>
      </c>
      <c r="DJ80" s="136">
        <f>CQ80</f>
        <v>0</v>
      </c>
      <c r="DK80" s="137">
        <f>CT80</f>
        <v>0</v>
      </c>
      <c r="DL80" s="112">
        <f>CU80</f>
        <v>0</v>
      </c>
      <c r="DM80" s="133">
        <f>CX80</f>
        <v>0</v>
      </c>
      <c r="DN80" s="131">
        <f>IF(CZ80=1,DA80,IF(DC80=1,DD80,IF(DF80=1,DG80,IF(DI80=1,DJ80,IF(DL80=1,DM80,0)))))</f>
        <v>0</v>
      </c>
      <c r="DO80" s="134">
        <f>IF(CY80=2,DA80,IF(DB80=2,DD80,IF(DE80=2,DG80,IF(DH80=2,DJ80,IF(DK80=2,DM80,0)))))</f>
        <v>0</v>
      </c>
      <c r="DP80" s="134">
        <f>IF(CY80=4,DA80,IF(DB80=4,DD80,IF(DE80=4,DG80,IF(DH80=4,DJ80,IF(DK80=4,DM80,0)))))</f>
        <v>0</v>
      </c>
      <c r="DQ80" s="135">
        <f>DO80+DP80</f>
        <v>0</v>
      </c>
      <c r="DR80" s="134">
        <f>IF(CY80=1,DA80,IF(DB80=1,DD80,IF(DE80=1,DG80,IF(DH80=1,DJ80,IF(DK80=1,DM80,0)))))</f>
        <v>0</v>
      </c>
      <c r="DS80" s="112">
        <f>IF(CY80=5,DA80,IF(DB80=5,DD80,IF(DE80=5,DG80,IF(DH80=5,DJ80,IF(DK80=5,DM80,0)))))</f>
        <v>0</v>
      </c>
      <c r="DT80" s="130">
        <f>DR80+DS80</f>
        <v>0</v>
      </c>
      <c r="DU80" s="50">
        <f>IF(((DX80*60+DY80)-(DV80*60+DW80))-((H80*60+J80)-(D80*60+F80))&gt;15,"エラー","")</f>
      </c>
      <c r="DV80" s="49" t="str">
        <f>IF(D80="","0",IF(F80&gt;=45,D80+1,D80))</f>
        <v>0</v>
      </c>
      <c r="DW80" s="49" t="str">
        <f>IF(F80="","0",IF(AND(F80&gt;=0,F80&lt;15),0,IF(AND(F80&gt;=15,F80&lt;30),30,IF(AND(F80&gt;=30,F80&lt;45),30,IF(AND(F80&gt;=45,F80&lt;=59),0)))))</f>
        <v>0</v>
      </c>
      <c r="DX80" s="49" t="str">
        <f>IF(H80="","0",IF(J80&gt;=45,H80+1,H80))</f>
        <v>0</v>
      </c>
      <c r="DY80" s="49" t="str">
        <f>IF(J80="","0",IF(AND(J80&gt;=0,J80&lt;15),0,IF(AND(J80&gt;=15,J80&lt;30),30,IF(AND(J80&gt;=30,J80&lt;45),30,IF(AND(J80&gt;=45,J80&lt;=59),0)))))</f>
        <v>0</v>
      </c>
    </row>
    <row r="81" spans="1:129" ht="9.75" customHeight="1" thickBot="1">
      <c r="A81" s="185"/>
      <c r="B81" s="187"/>
      <c r="C81" s="188"/>
      <c r="D81" s="178"/>
      <c r="E81" s="179"/>
      <c r="F81" s="181"/>
      <c r="G81" s="176"/>
      <c r="H81" s="178"/>
      <c r="I81" s="179"/>
      <c r="J81" s="181"/>
      <c r="K81" s="179"/>
      <c r="L81" s="183"/>
      <c r="M81" s="168"/>
      <c r="N81" s="170"/>
      <c r="O81" s="172"/>
      <c r="P81" s="174"/>
      <c r="Q81" s="168"/>
      <c r="R81" s="170"/>
      <c r="S81" s="152"/>
      <c r="T81" s="153"/>
      <c r="U81" s="154"/>
      <c r="V81" s="155"/>
      <c r="W81" s="156"/>
      <c r="X81" s="157"/>
      <c r="Y81" s="158"/>
      <c r="Z81" s="160"/>
      <c r="AA81" s="164"/>
      <c r="AB81" s="165"/>
      <c r="AC81" s="166"/>
      <c r="AD81" s="149"/>
      <c r="AE81" s="149"/>
      <c r="AF81" s="149"/>
      <c r="AG81" s="16"/>
      <c r="AH81" s="112"/>
      <c r="AI81" s="112"/>
      <c r="AJ81" s="150"/>
      <c r="AK81" s="134"/>
      <c r="AL81" s="134"/>
      <c r="AM81" s="134"/>
      <c r="AN81" s="148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J81" s="19">
        <f>BJ80</f>
      </c>
      <c r="BK81" s="20">
        <f>IF(BK80="","",BK80/60)</f>
      </c>
      <c r="BL81">
        <f>BL80</f>
      </c>
      <c r="BM81">
        <f>IF(BM80="","",BM80/60)</f>
      </c>
      <c r="BN81" s="133"/>
      <c r="BO81" s="134"/>
      <c r="BP81" s="134"/>
      <c r="BQ81" s="138"/>
      <c r="BR81" s="139"/>
      <c r="BS81" s="147"/>
      <c r="BT81" s="139"/>
      <c r="BU81" s="141"/>
      <c r="BV81" s="138"/>
      <c r="BW81" s="139"/>
      <c r="BX81" s="141"/>
      <c r="BY81" s="134"/>
      <c r="BZ81" s="146"/>
      <c r="CA81" s="141"/>
      <c r="CB81" s="144"/>
      <c r="CC81" s="138"/>
      <c r="CD81" s="139"/>
      <c r="CE81" s="141"/>
      <c r="CF81" s="134"/>
      <c r="CG81" s="134"/>
      <c r="CH81" s="146"/>
      <c r="CI81" s="147"/>
      <c r="CJ81" s="134"/>
      <c r="CK81" s="145"/>
      <c r="CL81" s="138"/>
      <c r="CM81" s="139"/>
      <c r="CN81" s="141"/>
      <c r="CO81" s="134"/>
      <c r="CP81" s="112"/>
      <c r="CQ81" s="139"/>
      <c r="CR81" s="144"/>
      <c r="CS81" s="145"/>
      <c r="CT81" s="138"/>
      <c r="CU81" s="139"/>
      <c r="CV81" s="141"/>
      <c r="CW81" s="134"/>
      <c r="CX81" s="142"/>
      <c r="CY81" s="137"/>
      <c r="CZ81" s="112"/>
      <c r="DA81" s="112"/>
      <c r="DB81" s="137"/>
      <c r="DC81" s="112"/>
      <c r="DD81" s="112"/>
      <c r="DE81" s="137"/>
      <c r="DF81" s="112"/>
      <c r="DG81" s="112"/>
      <c r="DH81" s="137"/>
      <c r="DI81" s="112"/>
      <c r="DJ81" s="112"/>
      <c r="DK81" s="137"/>
      <c r="DL81" s="112"/>
      <c r="DM81" s="112"/>
      <c r="DN81" s="131"/>
      <c r="DO81" s="134"/>
      <c r="DP81" s="134"/>
      <c r="DQ81" s="135"/>
      <c r="DR81" s="134"/>
      <c r="DS81" s="112"/>
      <c r="DT81" s="131"/>
      <c r="DU81" s="49">
        <f>IF(((DX80*60+DY80)-(DV80*60+DW80))-((H80*60+J80)-(D80*60+F80))&lt;-14,"エラー","")</f>
      </c>
      <c r="DV81" s="49" t="str">
        <f>IF(D80="","0",IF(F80&gt;=45,D80+1,D80))</f>
        <v>0</v>
      </c>
      <c r="DW81" s="49" t="str">
        <f>IF(F80="","0",IF(AND(F80&gt;=0,F80&lt;15),0,IF(AND(F80&gt;=15,F80&lt;30),30,IF(AND(F80&gt;=30,F80&lt;45),30,IF(AND(F80&gt;=45,F80&lt;=59),0)))))</f>
        <v>0</v>
      </c>
      <c r="DX81" s="49" t="str">
        <f>IF(H80="","0",IF(J80&gt;=45,H80+1,H80))</f>
        <v>0</v>
      </c>
      <c r="DY81" s="49" t="str">
        <f>IF(J80="","0",IF(AND(J80&gt;=0,J80&lt;15),0,IF(AND(J80&gt;=15,J80&lt;30),30,IF(AND(J80&gt;=30,J80&lt;45),30,IF(AND(J80&gt;=45,J80&lt;=59),0)))))</f>
        <v>0</v>
      </c>
    </row>
    <row r="82" spans="1:125" s="3" customFormat="1" ht="9.75" customHeight="1" thickBo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1"/>
      <c r="Q82" s="21"/>
      <c r="R82" s="21"/>
      <c r="S82" s="21"/>
      <c r="T82" s="22"/>
      <c r="U82" s="22"/>
      <c r="V82" s="23"/>
      <c r="W82" s="23"/>
      <c r="X82" s="23"/>
      <c r="Y82" s="23"/>
      <c r="Z82" s="23"/>
      <c r="AA82" s="24"/>
      <c r="AB82" s="24"/>
      <c r="AC82" s="24"/>
      <c r="AD82" s="24"/>
      <c r="AE82" s="24"/>
      <c r="AF82" s="24"/>
      <c r="AG82" s="24"/>
      <c r="AH82" s="3">
        <f>SUM(AH18:AH81)</f>
        <v>0</v>
      </c>
      <c r="AI82" s="3">
        <f>SUM(AI18:AI81)</f>
        <v>0</v>
      </c>
      <c r="AJ82" s="132">
        <f>SUM(AJ18:AJ81)*2</f>
        <v>0</v>
      </c>
      <c r="AK82" s="132">
        <f>SUM(AK18:AK81)*2</f>
        <v>0</v>
      </c>
      <c r="AL82" s="132">
        <f>SUM(AL18:AL81)*2</f>
        <v>0</v>
      </c>
      <c r="AM82" s="132"/>
      <c r="AN82" s="132">
        <f>SUM(AN18:AN81)</f>
        <v>0</v>
      </c>
      <c r="AO82" s="112">
        <f>SUM(AO18:AO81)</f>
        <v>0</v>
      </c>
      <c r="AP82" s="112">
        <f aca="true" t="shared" si="0" ref="AP82:BD82">SUM(AP18:AP81)</f>
        <v>0</v>
      </c>
      <c r="AQ82" s="112">
        <f t="shared" si="0"/>
        <v>0</v>
      </c>
      <c r="AR82" s="12"/>
      <c r="AS82" s="112">
        <f>IF(AR83=0,"",AR83)</f>
      </c>
      <c r="AT82" s="112">
        <f t="shared" si="0"/>
        <v>0</v>
      </c>
      <c r="AU82" s="112">
        <f t="shared" si="0"/>
        <v>0</v>
      </c>
      <c r="AV82" s="112">
        <f t="shared" si="0"/>
        <v>0</v>
      </c>
      <c r="AW82" s="12"/>
      <c r="AX82" s="112">
        <f>IF(AW83=0,"",AW83)</f>
      </c>
      <c r="AY82" s="112">
        <f>SUM(AY18:AY81)</f>
        <v>0</v>
      </c>
      <c r="AZ82" s="112">
        <f t="shared" si="0"/>
        <v>0</v>
      </c>
      <c r="BA82" s="112">
        <f t="shared" si="0"/>
        <v>0</v>
      </c>
      <c r="BB82" s="12"/>
      <c r="BC82" s="112">
        <f>IF(BB83=0,"",BB83)</f>
      </c>
      <c r="BD82" s="112">
        <f t="shared" si="0"/>
        <v>0</v>
      </c>
      <c r="BE82" s="112">
        <f>SUM(BE18:BE81)</f>
        <v>0</v>
      </c>
      <c r="BF82" s="112">
        <f>SUM(BF18:BF81)</f>
        <v>0</v>
      </c>
      <c r="BG82" s="12"/>
      <c r="BH82" s="112">
        <f>IF(BG83=0,"",BG83)</f>
      </c>
      <c r="DU82" s="49"/>
    </row>
    <row r="83" spans="1:60" ht="14.25" thickBot="1">
      <c r="A83" s="3"/>
      <c r="B83" s="3"/>
      <c r="C83" s="113" t="s">
        <v>64</v>
      </c>
      <c r="D83" s="114"/>
      <c r="E83" s="114"/>
      <c r="F83" s="114"/>
      <c r="G83" s="115"/>
      <c r="H83" s="3"/>
      <c r="I83" s="116" t="s">
        <v>71</v>
      </c>
      <c r="J83" s="117"/>
      <c r="K83" s="118"/>
      <c r="L83" s="3"/>
      <c r="M83" s="119" t="s">
        <v>21</v>
      </c>
      <c r="N83" s="120"/>
      <c r="O83" s="120"/>
      <c r="P83" s="120"/>
      <c r="Q83" s="120"/>
      <c r="R83" s="120"/>
      <c r="S83" s="120"/>
      <c r="T83" s="53"/>
      <c r="U83" s="3"/>
      <c r="V83" s="3"/>
      <c r="W83" s="121" t="s">
        <v>92</v>
      </c>
      <c r="X83" s="122"/>
      <c r="Y83" s="123" t="s">
        <v>88</v>
      </c>
      <c r="Z83" s="124"/>
      <c r="AA83" s="125" t="s">
        <v>65</v>
      </c>
      <c r="AB83" s="126"/>
      <c r="AC83" s="127" t="s">
        <v>66</v>
      </c>
      <c r="AD83" s="128"/>
      <c r="AE83" s="129"/>
      <c r="AF83" s="3"/>
      <c r="AH83">
        <f>IF(AH82&gt;0,"！利用区分が入力されていません。","")</f>
      </c>
      <c r="AI83">
        <f>IF(AI82&gt;0,"！利用区分に不正な値が入力されています。","")</f>
      </c>
      <c r="AJ83" s="132"/>
      <c r="AK83" s="132"/>
      <c r="AL83" s="132"/>
      <c r="AM83" s="132"/>
      <c r="AN83" s="132"/>
      <c r="AO83" s="112"/>
      <c r="AP83" s="112"/>
      <c r="AQ83" s="112"/>
      <c r="AR83" s="12">
        <f>SUM(AR18:AR81)</f>
        <v>0</v>
      </c>
      <c r="AS83" s="112"/>
      <c r="AT83" s="112"/>
      <c r="AU83" s="112"/>
      <c r="AV83" s="112"/>
      <c r="AW83" s="12">
        <f>SUM(AW18:AW81)</f>
        <v>0</v>
      </c>
      <c r="AX83" s="112"/>
      <c r="AY83" s="112"/>
      <c r="AZ83" s="112"/>
      <c r="BA83" s="112"/>
      <c r="BB83" s="12">
        <f>SUM(BB18:BB81)</f>
        <v>0</v>
      </c>
      <c r="BC83" s="112"/>
      <c r="BD83" s="112"/>
      <c r="BE83" s="112"/>
      <c r="BF83" s="112"/>
      <c r="BG83" s="12">
        <f>SUM(BG18:BG81)</f>
        <v>0</v>
      </c>
      <c r="BH83" s="112"/>
    </row>
    <row r="84" spans="1:59" ht="13.5">
      <c r="A84" s="3"/>
      <c r="B84" s="3"/>
      <c r="C84" s="100"/>
      <c r="D84" s="102">
        <v>0</v>
      </c>
      <c r="E84" s="102">
        <v>0</v>
      </c>
      <c r="F84" s="102">
        <v>0</v>
      </c>
      <c r="G84" s="104">
        <v>0</v>
      </c>
      <c r="H84" s="3"/>
      <c r="I84" s="106">
        <f>COUNT(A18:A81)</f>
        <v>0</v>
      </c>
      <c r="J84" s="107"/>
      <c r="K84" s="108"/>
      <c r="L84" s="3"/>
      <c r="M84" s="82" t="s">
        <v>22</v>
      </c>
      <c r="N84" s="83"/>
      <c r="O84" s="83"/>
      <c r="P84" s="84"/>
      <c r="Q84" s="88" t="s">
        <v>23</v>
      </c>
      <c r="R84" s="89"/>
      <c r="S84" s="90" t="s">
        <v>87</v>
      </c>
      <c r="T84" s="3"/>
      <c r="U84" s="3"/>
      <c r="V84" s="3"/>
      <c r="W84" s="92">
        <f>AJ87</f>
        <v>0</v>
      </c>
      <c r="X84" s="93"/>
      <c r="Y84" s="92">
        <f>AJ91</f>
        <v>0</v>
      </c>
      <c r="Z84" s="93"/>
      <c r="AA84" s="96">
        <f>AJ90</f>
        <v>0</v>
      </c>
      <c r="AB84" s="97"/>
      <c r="AC84" s="65"/>
      <c r="AD84" s="66"/>
      <c r="AE84" s="67"/>
      <c r="AF84" s="3"/>
      <c r="AJ84" s="41"/>
      <c r="AK84" s="41"/>
      <c r="AL84" s="41"/>
      <c r="AM84" s="41"/>
      <c r="AN84" s="41"/>
      <c r="AO84" s="12">
        <f>AO82*2</f>
        <v>0</v>
      </c>
      <c r="AP84" s="12">
        <f>AP82*2</f>
        <v>0</v>
      </c>
      <c r="AQ84" s="12">
        <f aca="true" t="shared" si="1" ref="AQ84:BG84">AQ82*2</f>
        <v>0</v>
      </c>
      <c r="AR84" s="12">
        <f t="shared" si="1"/>
        <v>0</v>
      </c>
      <c r="AS84" s="12" t="e">
        <f t="shared" si="1"/>
        <v>#VALUE!</v>
      </c>
      <c r="AT84" s="12">
        <f t="shared" si="1"/>
        <v>0</v>
      </c>
      <c r="AU84" s="12">
        <f t="shared" si="1"/>
        <v>0</v>
      </c>
      <c r="AV84" s="12">
        <f t="shared" si="1"/>
        <v>0</v>
      </c>
      <c r="AW84" s="12">
        <f t="shared" si="1"/>
        <v>0</v>
      </c>
      <c r="AX84" s="12" t="e">
        <f t="shared" si="1"/>
        <v>#VALUE!</v>
      </c>
      <c r="AY84" s="12">
        <f>AY82*2</f>
        <v>0</v>
      </c>
      <c r="AZ84" s="12">
        <f t="shared" si="1"/>
        <v>0</v>
      </c>
      <c r="BA84" s="12">
        <f t="shared" si="1"/>
        <v>0</v>
      </c>
      <c r="BB84" s="12">
        <f t="shared" si="1"/>
        <v>0</v>
      </c>
      <c r="BC84" s="12" t="e">
        <f t="shared" si="1"/>
        <v>#VALUE!</v>
      </c>
      <c r="BD84" s="12">
        <f t="shared" si="1"/>
        <v>0</v>
      </c>
      <c r="BE84" s="12">
        <f t="shared" si="1"/>
        <v>0</v>
      </c>
      <c r="BF84" s="12">
        <f t="shared" si="1"/>
        <v>0</v>
      </c>
      <c r="BG84" s="12">
        <f t="shared" si="1"/>
        <v>0</v>
      </c>
    </row>
    <row r="85" spans="1:40" ht="14.25" thickBot="1">
      <c r="A85" s="3"/>
      <c r="B85" s="3"/>
      <c r="C85" s="101"/>
      <c r="D85" s="103"/>
      <c r="E85" s="103"/>
      <c r="F85" s="103"/>
      <c r="G85" s="105"/>
      <c r="H85" s="3"/>
      <c r="I85" s="109"/>
      <c r="J85" s="110"/>
      <c r="K85" s="111"/>
      <c r="L85" s="3"/>
      <c r="M85" s="85"/>
      <c r="N85" s="86"/>
      <c r="O85" s="86"/>
      <c r="P85" s="87"/>
      <c r="Q85" s="28">
        <v>1</v>
      </c>
      <c r="R85" s="56">
        <v>2</v>
      </c>
      <c r="S85" s="91"/>
      <c r="T85" s="3"/>
      <c r="U85" s="3"/>
      <c r="V85" s="3"/>
      <c r="W85" s="94"/>
      <c r="X85" s="95"/>
      <c r="Y85" s="94"/>
      <c r="Z85" s="95"/>
      <c r="AA85" s="98"/>
      <c r="AB85" s="99"/>
      <c r="AC85" s="68"/>
      <c r="AD85" s="69"/>
      <c r="AE85" s="70"/>
      <c r="AF85" s="3"/>
      <c r="AH85" t="s">
        <v>67</v>
      </c>
      <c r="AJ85">
        <v>1050</v>
      </c>
      <c r="AK85">
        <v>1313</v>
      </c>
      <c r="AL85">
        <v>1575</v>
      </c>
      <c r="AN85">
        <v>400</v>
      </c>
    </row>
    <row r="86" spans="1:45" ht="14.25" thickBot="1">
      <c r="A86" s="3"/>
      <c r="B86" s="3"/>
      <c r="C86" s="3"/>
      <c r="D86" s="3"/>
      <c r="E86" s="3"/>
      <c r="F86" s="3"/>
      <c r="G86" s="3"/>
      <c r="H86" s="3"/>
      <c r="I86" s="71" t="s">
        <v>72</v>
      </c>
      <c r="J86" s="72"/>
      <c r="K86" s="73"/>
      <c r="L86" s="3"/>
      <c r="M86" s="35" t="s">
        <v>24</v>
      </c>
      <c r="N86" s="36"/>
      <c r="O86" s="36"/>
      <c r="P86" s="37"/>
      <c r="Q86" s="57">
        <f>IF(AO84=0,"",AO84)</f>
      </c>
      <c r="R86" s="58">
        <f>IF(AT84=0,"",AT84)</f>
      </c>
      <c r="S86" s="59">
        <f>IF(AND(Q86="",R86=""),"",SUM(Q86:R86))</f>
      </c>
      <c r="T86" s="54"/>
      <c r="U86" s="3"/>
      <c r="V86" s="3"/>
      <c r="W86" s="3"/>
      <c r="X86" s="25"/>
      <c r="Y86" s="3"/>
      <c r="Z86" s="3"/>
      <c r="AA86" s="3"/>
      <c r="AB86" s="3"/>
      <c r="AC86" s="3"/>
      <c r="AD86" s="3"/>
      <c r="AE86" s="3"/>
      <c r="AF86" s="3"/>
      <c r="AJ86">
        <f>AJ85*AJ82</f>
        <v>0</v>
      </c>
      <c r="AK86">
        <f>AK85*AK82</f>
        <v>0</v>
      </c>
      <c r="AL86">
        <f>AL85*AL82</f>
        <v>0</v>
      </c>
      <c r="AN86">
        <f>AN85*AN82</f>
        <v>0</v>
      </c>
      <c r="AR86" t="s">
        <v>54</v>
      </c>
      <c r="AS86" s="31">
        <f>SUM(AS82,AX82,BC82,BH82)</f>
        <v>0</v>
      </c>
    </row>
    <row r="87" spans="1:4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5" t="s">
        <v>25</v>
      </c>
      <c r="N87" s="36"/>
      <c r="O87" s="36"/>
      <c r="P87" s="37"/>
      <c r="Q87" s="57">
        <f>IF(AP84=0,"",AP84)</f>
      </c>
      <c r="R87" s="58">
        <f>IF(AU84=0,"",AU84)</f>
      </c>
      <c r="S87" s="59">
        <f>IF(AND(Q87="",R87=""),"",SUM(Q87:R87))</f>
      </c>
      <c r="T87" s="54"/>
      <c r="U87" s="3"/>
      <c r="V87" s="3"/>
      <c r="W87" s="3"/>
      <c r="X87" s="26"/>
      <c r="Y87" s="3"/>
      <c r="Z87" s="3"/>
      <c r="AA87" s="3"/>
      <c r="AB87" s="74" t="s">
        <v>26</v>
      </c>
      <c r="AC87" s="75"/>
      <c r="AD87" s="76" t="s">
        <v>27</v>
      </c>
      <c r="AE87" s="77"/>
      <c r="AF87" s="3"/>
      <c r="AH87" t="s">
        <v>68</v>
      </c>
      <c r="AJ87">
        <f>AJ86+AK86+AL86+AN86</f>
        <v>0</v>
      </c>
      <c r="AS87">
        <f>IF(AS86=0,"",AS86)</f>
      </c>
    </row>
    <row r="88" spans="1:36" ht="14.25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2" t="s">
        <v>28</v>
      </c>
      <c r="N88" s="33"/>
      <c r="O88" s="33"/>
      <c r="P88" s="34"/>
      <c r="Q88" s="60">
        <f>IF(AQ84=0,"",AQ84)</f>
      </c>
      <c r="R88" s="58">
        <f>IF(AV84=0,"",AV84)</f>
      </c>
      <c r="S88" s="59">
        <f>IF(AND(Q88="",R88=""),"",SUM(Q88:R88))</f>
      </c>
      <c r="T88" s="54"/>
      <c r="U88" s="3"/>
      <c r="V88" s="3"/>
      <c r="W88" s="3"/>
      <c r="X88" s="26"/>
      <c r="Y88" s="3"/>
      <c r="Z88" s="3"/>
      <c r="AA88" s="3"/>
      <c r="AB88" s="78"/>
      <c r="AC88" s="79"/>
      <c r="AD88" s="80"/>
      <c r="AE88" s="81"/>
      <c r="AF88" s="3"/>
      <c r="AH88" t="s">
        <v>69</v>
      </c>
      <c r="AJ88">
        <f>ROUNDDOWN(AJ87*0.1,0)</f>
        <v>0</v>
      </c>
    </row>
    <row r="89" spans="1:36" ht="14.25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8" t="s">
        <v>75</v>
      </c>
      <c r="N89" s="39"/>
      <c r="O89" s="39"/>
      <c r="P89" s="40"/>
      <c r="Q89" s="61">
        <f>IF(AN82=0,"",AN82)</f>
      </c>
      <c r="R89" s="62"/>
      <c r="S89" s="62"/>
      <c r="T89" s="55"/>
      <c r="U89" s="5"/>
      <c r="V89" s="5"/>
      <c r="W89" s="3"/>
      <c r="X89" s="26"/>
      <c r="Y89" s="3"/>
      <c r="Z89" s="3"/>
      <c r="AA89" s="3"/>
      <c r="AB89" s="3"/>
      <c r="AC89" s="3"/>
      <c r="AD89" s="3"/>
      <c r="AE89" s="3"/>
      <c r="AF89" s="3"/>
      <c r="AH89" t="s">
        <v>70</v>
      </c>
      <c r="AJ89">
        <f>IF(OR(G7=37200,G7=9300,G7=4600),AJ88,0)</f>
        <v>0</v>
      </c>
    </row>
    <row r="90" spans="1:3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63"/>
      <c r="Q90" s="63"/>
      <c r="R90" s="63"/>
      <c r="S90" s="63"/>
      <c r="T90" s="64"/>
      <c r="U90" s="64"/>
      <c r="V90" s="64"/>
      <c r="W90" s="64"/>
      <c r="X90" s="3"/>
      <c r="Y90" s="3"/>
      <c r="Z90" s="3"/>
      <c r="AA90" s="3"/>
      <c r="AB90" s="3"/>
      <c r="AC90" s="3"/>
      <c r="AD90" s="3"/>
      <c r="AE90" s="3"/>
      <c r="AF90" s="3"/>
      <c r="AH90" t="s">
        <v>82</v>
      </c>
      <c r="AJ90">
        <f>IF(AJ89&gt;G7,G7,AJ89)</f>
        <v>0</v>
      </c>
    </row>
    <row r="91" spans="34:36" ht="13.5">
      <c r="AH91" t="s">
        <v>88</v>
      </c>
      <c r="AJ91">
        <f>AJ87-AJ90</f>
        <v>0</v>
      </c>
    </row>
  </sheetData>
  <sheetProtection password="CA86" sheet="1"/>
  <mergeCells count="3668">
    <mergeCell ref="A1:AF1"/>
    <mergeCell ref="A4:D4"/>
    <mergeCell ref="T4:V4"/>
    <mergeCell ref="A5:D5"/>
    <mergeCell ref="E5:M5"/>
    <mergeCell ref="N5:R6"/>
    <mergeCell ref="AC5:AD5"/>
    <mergeCell ref="A6:D6"/>
    <mergeCell ref="E6:M6"/>
    <mergeCell ref="T6:V6"/>
    <mergeCell ref="A7:F7"/>
    <mergeCell ref="G7:L7"/>
    <mergeCell ref="N7:R7"/>
    <mergeCell ref="T7:AE7"/>
    <mergeCell ref="A8:D8"/>
    <mergeCell ref="E8:M8"/>
    <mergeCell ref="N8:R9"/>
    <mergeCell ref="T8:AE8"/>
    <mergeCell ref="A9:D9"/>
    <mergeCell ref="F9:G9"/>
    <mergeCell ref="I9:J9"/>
    <mergeCell ref="L9:M9"/>
    <mergeCell ref="T9:U9"/>
    <mergeCell ref="V9:AE9"/>
    <mergeCell ref="A10:D10"/>
    <mergeCell ref="F10:G10"/>
    <mergeCell ref="I10:J10"/>
    <mergeCell ref="L10:M10"/>
    <mergeCell ref="N10:R11"/>
    <mergeCell ref="A11:D11"/>
    <mergeCell ref="F11:G11"/>
    <mergeCell ref="I11:J11"/>
    <mergeCell ref="L11:M11"/>
    <mergeCell ref="B12:R12"/>
    <mergeCell ref="A13:G13"/>
    <mergeCell ref="A14:J14"/>
    <mergeCell ref="A15:A17"/>
    <mergeCell ref="B15:B17"/>
    <mergeCell ref="C15:C17"/>
    <mergeCell ref="D15:K15"/>
    <mergeCell ref="L15:S15"/>
    <mergeCell ref="S11:AF14"/>
    <mergeCell ref="T15:Y15"/>
    <mergeCell ref="Z15:Z17"/>
    <mergeCell ref="AA15:AC17"/>
    <mergeCell ref="AD15:AF17"/>
    <mergeCell ref="D16:G17"/>
    <mergeCell ref="H16:K17"/>
    <mergeCell ref="L16:O17"/>
    <mergeCell ref="P16:S17"/>
    <mergeCell ref="T16:U17"/>
    <mergeCell ref="V16:W17"/>
    <mergeCell ref="X16:Y17"/>
    <mergeCell ref="AO16:AQ16"/>
    <mergeCell ref="AT16:AV16"/>
    <mergeCell ref="AY16:BA16"/>
    <mergeCell ref="BD16:BF16"/>
    <mergeCell ref="BQ16:BU16"/>
    <mergeCell ref="BV16:CB16"/>
    <mergeCell ref="CC16:CJ16"/>
    <mergeCell ref="CK16:CR16"/>
    <mergeCell ref="CS16:CX16"/>
    <mergeCell ref="CZ16:DA16"/>
    <mergeCell ref="DC16:DD16"/>
    <mergeCell ref="DF16:DG16"/>
    <mergeCell ref="DI16:DJ16"/>
    <mergeCell ref="DL16:DM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U19"/>
    <mergeCell ref="V18:W19"/>
    <mergeCell ref="X18:Y19"/>
    <mergeCell ref="Z18:Z19"/>
    <mergeCell ref="AA18:AC19"/>
    <mergeCell ref="AD18:AF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H18:BH19"/>
    <mergeCell ref="BN18:BN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CG18:CG19"/>
    <mergeCell ref="CH18:CH19"/>
    <mergeCell ref="CI18:CI19"/>
    <mergeCell ref="CJ18:CJ19"/>
    <mergeCell ref="CK18:CK19"/>
    <mergeCell ref="CL18:CL19"/>
    <mergeCell ref="CM18:CM19"/>
    <mergeCell ref="CN18:CN19"/>
    <mergeCell ref="CO18:CO19"/>
    <mergeCell ref="CP18:CP19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DQ18:DQ19"/>
    <mergeCell ref="DR18:DR19"/>
    <mergeCell ref="DS18:DS19"/>
    <mergeCell ref="DT18:D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U21"/>
    <mergeCell ref="V20:W21"/>
    <mergeCell ref="X20:Y21"/>
    <mergeCell ref="Z20:Z21"/>
    <mergeCell ref="AA20:AC21"/>
    <mergeCell ref="AD20:AF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DP20:DP21"/>
    <mergeCell ref="DQ20:DQ21"/>
    <mergeCell ref="DR20:DR21"/>
    <mergeCell ref="DS20:DS21"/>
    <mergeCell ref="DT20:D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U23"/>
    <mergeCell ref="V22:W23"/>
    <mergeCell ref="X22:Y23"/>
    <mergeCell ref="Z22:Z23"/>
    <mergeCell ref="AA22:AC23"/>
    <mergeCell ref="AD22:AF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N22:BN23"/>
    <mergeCell ref="BO22:BO23"/>
    <mergeCell ref="BP22:BP23"/>
    <mergeCell ref="BQ22:BQ23"/>
    <mergeCell ref="BR22:BR23"/>
    <mergeCell ref="BS22:BS23"/>
    <mergeCell ref="BT22:BT23"/>
    <mergeCell ref="BU22:BU23"/>
    <mergeCell ref="BV22:BV23"/>
    <mergeCell ref="BW22:BW23"/>
    <mergeCell ref="BX22:BX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CH22:CH23"/>
    <mergeCell ref="CI22:CI23"/>
    <mergeCell ref="CJ22:CJ23"/>
    <mergeCell ref="CK22:CK23"/>
    <mergeCell ref="CL22:CL23"/>
    <mergeCell ref="CM22:CM23"/>
    <mergeCell ref="CN22:CN23"/>
    <mergeCell ref="CO22:CO23"/>
    <mergeCell ref="CP22:CP23"/>
    <mergeCell ref="CQ22:CQ23"/>
    <mergeCell ref="CR22:CR23"/>
    <mergeCell ref="CS22:CS23"/>
    <mergeCell ref="CT22:CT23"/>
    <mergeCell ref="CU22:CU23"/>
    <mergeCell ref="CV22:CV23"/>
    <mergeCell ref="CW22:CW23"/>
    <mergeCell ref="CX22:CX23"/>
    <mergeCell ref="CY22:CY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DR22:DR23"/>
    <mergeCell ref="DS22:DS23"/>
    <mergeCell ref="DT22:D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U25"/>
    <mergeCell ref="V24:W25"/>
    <mergeCell ref="X24:Y25"/>
    <mergeCell ref="Z24:Z25"/>
    <mergeCell ref="AA24:AC25"/>
    <mergeCell ref="AD24:AF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N24:BN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CG24:CG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DQ24:DQ25"/>
    <mergeCell ref="DR24:DR25"/>
    <mergeCell ref="DS24:DS25"/>
    <mergeCell ref="DT24:D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U27"/>
    <mergeCell ref="V26:W27"/>
    <mergeCell ref="X26:Y27"/>
    <mergeCell ref="Z26:Z27"/>
    <mergeCell ref="AA26:AC27"/>
    <mergeCell ref="AD26:AF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P26:DP27"/>
    <mergeCell ref="DQ26:DQ27"/>
    <mergeCell ref="DR26:DR27"/>
    <mergeCell ref="DS26:DS27"/>
    <mergeCell ref="DT26:DT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U29"/>
    <mergeCell ref="V28:W29"/>
    <mergeCell ref="X28:Y29"/>
    <mergeCell ref="Z28:Z29"/>
    <mergeCell ref="AA28:AC29"/>
    <mergeCell ref="AD28:AF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N28:BN29"/>
    <mergeCell ref="BO28:BO29"/>
    <mergeCell ref="BP28:BP29"/>
    <mergeCell ref="BQ28:BQ29"/>
    <mergeCell ref="BR28:BR29"/>
    <mergeCell ref="BS28:BS29"/>
    <mergeCell ref="BT28:BT29"/>
    <mergeCell ref="BU28:BU29"/>
    <mergeCell ref="BV28:BV29"/>
    <mergeCell ref="BW28:BW29"/>
    <mergeCell ref="BX28:BX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CH28:CH29"/>
    <mergeCell ref="CI28:CI29"/>
    <mergeCell ref="CJ28:CJ29"/>
    <mergeCell ref="CK28:CK29"/>
    <mergeCell ref="CL28:CL29"/>
    <mergeCell ref="CM28:CM29"/>
    <mergeCell ref="CN28:CN29"/>
    <mergeCell ref="CO28:CO29"/>
    <mergeCell ref="CP28:CP29"/>
    <mergeCell ref="CQ28:CQ29"/>
    <mergeCell ref="CR28:CR29"/>
    <mergeCell ref="CS28:CS29"/>
    <mergeCell ref="CT28:CT29"/>
    <mergeCell ref="CU28:CU29"/>
    <mergeCell ref="CV28:CV29"/>
    <mergeCell ref="CW28:CW29"/>
    <mergeCell ref="CX28:CX29"/>
    <mergeCell ref="CY28:CY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DR28:DR29"/>
    <mergeCell ref="DS28:DS29"/>
    <mergeCell ref="DT28:DT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U31"/>
    <mergeCell ref="V30:W31"/>
    <mergeCell ref="X30:Y31"/>
    <mergeCell ref="Z30:Z31"/>
    <mergeCell ref="AA30:AC31"/>
    <mergeCell ref="AD30:AF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N30:BN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DQ30:DQ31"/>
    <mergeCell ref="DR30:DR31"/>
    <mergeCell ref="DS30:DS31"/>
    <mergeCell ref="DT30:DT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U33"/>
    <mergeCell ref="V32:W33"/>
    <mergeCell ref="X32:Y33"/>
    <mergeCell ref="Z32:Z33"/>
    <mergeCell ref="AA32:AC33"/>
    <mergeCell ref="AD32:AF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X32:CX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DP32:DP33"/>
    <mergeCell ref="DQ32:DQ33"/>
    <mergeCell ref="DR32:DR33"/>
    <mergeCell ref="DS32:DS33"/>
    <mergeCell ref="DT32:DT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U35"/>
    <mergeCell ref="V34:W35"/>
    <mergeCell ref="X34:Y35"/>
    <mergeCell ref="Z34:Z35"/>
    <mergeCell ref="AA34:AC35"/>
    <mergeCell ref="AD34:AF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CH34:CH35"/>
    <mergeCell ref="CI34:CI35"/>
    <mergeCell ref="CJ34:CJ35"/>
    <mergeCell ref="CK34:CK35"/>
    <mergeCell ref="CL34:CL35"/>
    <mergeCell ref="CM34:CM35"/>
    <mergeCell ref="CN34:CN35"/>
    <mergeCell ref="CO34:CO35"/>
    <mergeCell ref="CP34:CP35"/>
    <mergeCell ref="CQ34:CQ35"/>
    <mergeCell ref="CR34:CR35"/>
    <mergeCell ref="CS34:CS35"/>
    <mergeCell ref="CT34:CT35"/>
    <mergeCell ref="CU34:CU35"/>
    <mergeCell ref="CV34:CV35"/>
    <mergeCell ref="CW34:CW35"/>
    <mergeCell ref="CX34:CX35"/>
    <mergeCell ref="CY34:CY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DR34:DR35"/>
    <mergeCell ref="DS34:DS35"/>
    <mergeCell ref="DT34:DT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U37"/>
    <mergeCell ref="V36:W37"/>
    <mergeCell ref="X36:Y37"/>
    <mergeCell ref="Z36:Z37"/>
    <mergeCell ref="AA36:AC37"/>
    <mergeCell ref="AD36:AF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N36:BN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CG36:CG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DQ36:DQ37"/>
    <mergeCell ref="DR36:DR37"/>
    <mergeCell ref="DS36:DS37"/>
    <mergeCell ref="DT36:DT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U39"/>
    <mergeCell ref="V38:W39"/>
    <mergeCell ref="X38:Y39"/>
    <mergeCell ref="Z38:Z39"/>
    <mergeCell ref="AA38:AC39"/>
    <mergeCell ref="AD38:AF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DP38:DP39"/>
    <mergeCell ref="DQ38:DQ39"/>
    <mergeCell ref="DR38:DR39"/>
    <mergeCell ref="DS38:DS39"/>
    <mergeCell ref="DT38:DT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U41"/>
    <mergeCell ref="V40:W41"/>
    <mergeCell ref="X40:Y41"/>
    <mergeCell ref="Z40:Z41"/>
    <mergeCell ref="AA40:AC41"/>
    <mergeCell ref="AD40:AF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N40:BN41"/>
    <mergeCell ref="BO40:BO41"/>
    <mergeCell ref="BP40:BP41"/>
    <mergeCell ref="BQ40:BQ41"/>
    <mergeCell ref="BR40:BR41"/>
    <mergeCell ref="BS40:BS41"/>
    <mergeCell ref="BT40:BT41"/>
    <mergeCell ref="BU40:BU41"/>
    <mergeCell ref="BV40:BV41"/>
    <mergeCell ref="BW40:BW41"/>
    <mergeCell ref="BX40:BX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CH40:CH41"/>
    <mergeCell ref="CI40:CI41"/>
    <mergeCell ref="CJ40:CJ41"/>
    <mergeCell ref="CK40:CK41"/>
    <mergeCell ref="CL40:CL41"/>
    <mergeCell ref="CM40:CM41"/>
    <mergeCell ref="CN40:CN41"/>
    <mergeCell ref="CO40:CO41"/>
    <mergeCell ref="CP40:CP41"/>
    <mergeCell ref="CQ40:CQ41"/>
    <mergeCell ref="CR40:CR41"/>
    <mergeCell ref="CS40:CS41"/>
    <mergeCell ref="CT40:CT41"/>
    <mergeCell ref="CU40:CU41"/>
    <mergeCell ref="CV40:CV41"/>
    <mergeCell ref="CW40:CW41"/>
    <mergeCell ref="CX40:CX41"/>
    <mergeCell ref="CY40:CY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DR40:DR41"/>
    <mergeCell ref="DS40:DS41"/>
    <mergeCell ref="DT40:DT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U43"/>
    <mergeCell ref="V42:W43"/>
    <mergeCell ref="X42:Y43"/>
    <mergeCell ref="Z42:Z43"/>
    <mergeCell ref="AA42:AC43"/>
    <mergeCell ref="AD42:AF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N42:BN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CG42:CG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DQ42:DQ43"/>
    <mergeCell ref="DR42:DR43"/>
    <mergeCell ref="DS42:DS43"/>
    <mergeCell ref="DT42:DT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U45"/>
    <mergeCell ref="V44:W45"/>
    <mergeCell ref="X44:Y45"/>
    <mergeCell ref="Z44:Z45"/>
    <mergeCell ref="AA44:AC45"/>
    <mergeCell ref="AD44:AF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N44:BN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CN44:CN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DQ44:DQ45"/>
    <mergeCell ref="DR44:DR45"/>
    <mergeCell ref="DS44:DS45"/>
    <mergeCell ref="DT44:DT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U47"/>
    <mergeCell ref="V46:W47"/>
    <mergeCell ref="X46:Y47"/>
    <mergeCell ref="Z46:Z47"/>
    <mergeCell ref="AA46:AC47"/>
    <mergeCell ref="AD46:AF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D46:BD47"/>
    <mergeCell ref="BE46:BE47"/>
    <mergeCell ref="BF46:BF47"/>
    <mergeCell ref="BG46:BG47"/>
    <mergeCell ref="BH46:BH47"/>
    <mergeCell ref="BN46:BN47"/>
    <mergeCell ref="BO46:BO47"/>
    <mergeCell ref="BP46:BP47"/>
    <mergeCell ref="BQ46:BQ47"/>
    <mergeCell ref="BR46:BR47"/>
    <mergeCell ref="BS46:BS47"/>
    <mergeCell ref="BT46:BT47"/>
    <mergeCell ref="BU46:BU47"/>
    <mergeCell ref="BV46:BV47"/>
    <mergeCell ref="BW46:BW47"/>
    <mergeCell ref="BX46:BX47"/>
    <mergeCell ref="BY46:BY47"/>
    <mergeCell ref="BZ46:BZ47"/>
    <mergeCell ref="CA46:CA47"/>
    <mergeCell ref="CB46:CB47"/>
    <mergeCell ref="CC46:CC47"/>
    <mergeCell ref="CD46:CD47"/>
    <mergeCell ref="CE46:CE47"/>
    <mergeCell ref="CF46:CF47"/>
    <mergeCell ref="CG46:CG47"/>
    <mergeCell ref="CH46:CH47"/>
    <mergeCell ref="CI46:CI47"/>
    <mergeCell ref="CJ46:CJ47"/>
    <mergeCell ref="CK46:CK47"/>
    <mergeCell ref="CL46:CL47"/>
    <mergeCell ref="CM46:CM47"/>
    <mergeCell ref="CN46:CN47"/>
    <mergeCell ref="CO46:CO47"/>
    <mergeCell ref="CP46:CP47"/>
    <mergeCell ref="CQ46:CQ47"/>
    <mergeCell ref="CR46:CR47"/>
    <mergeCell ref="CS46:CS47"/>
    <mergeCell ref="CT46:CT47"/>
    <mergeCell ref="CU46:CU47"/>
    <mergeCell ref="CV46:CV47"/>
    <mergeCell ref="CW46:CW47"/>
    <mergeCell ref="CX46:CX47"/>
    <mergeCell ref="CY46:CY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DR46:DR47"/>
    <mergeCell ref="DS46:DS47"/>
    <mergeCell ref="DT46:DT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U49"/>
    <mergeCell ref="V48:W49"/>
    <mergeCell ref="X48:Y49"/>
    <mergeCell ref="Z48:Z49"/>
    <mergeCell ref="AA48:AC49"/>
    <mergeCell ref="AD48:AF49"/>
    <mergeCell ref="AH48:AH49"/>
    <mergeCell ref="AI48:AI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N48:BN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CG48:CG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DQ48:DQ49"/>
    <mergeCell ref="DR48:DR49"/>
    <mergeCell ref="DS48:DS49"/>
    <mergeCell ref="DT48:DT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U51"/>
    <mergeCell ref="V50:W51"/>
    <mergeCell ref="X50:Y51"/>
    <mergeCell ref="Z50:Z51"/>
    <mergeCell ref="AA50:AC51"/>
    <mergeCell ref="AD50:AF51"/>
    <mergeCell ref="AH50:AH51"/>
    <mergeCell ref="AI50:AI51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BH50:BH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DF50:DF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DP50:DP51"/>
    <mergeCell ref="DQ50:DQ51"/>
    <mergeCell ref="DR50:DR51"/>
    <mergeCell ref="DS50:DS51"/>
    <mergeCell ref="DT50:DT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U53"/>
    <mergeCell ref="V52:W53"/>
    <mergeCell ref="X52:Y53"/>
    <mergeCell ref="Z52:Z53"/>
    <mergeCell ref="AA52:AC53"/>
    <mergeCell ref="AD52:AF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AQ52:AQ53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BN52:BN53"/>
    <mergeCell ref="BO52:BO53"/>
    <mergeCell ref="BP52:BP53"/>
    <mergeCell ref="BQ52:BQ53"/>
    <mergeCell ref="BR52:BR53"/>
    <mergeCell ref="BS52:BS53"/>
    <mergeCell ref="BT52:BT53"/>
    <mergeCell ref="BU52:BU53"/>
    <mergeCell ref="BV52:BV53"/>
    <mergeCell ref="BW52:BW53"/>
    <mergeCell ref="BX52:BX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CH52:CH53"/>
    <mergeCell ref="CI52:CI53"/>
    <mergeCell ref="CJ52:CJ53"/>
    <mergeCell ref="CK52:CK53"/>
    <mergeCell ref="CL52:CL53"/>
    <mergeCell ref="CM52:CM53"/>
    <mergeCell ref="CN52:CN53"/>
    <mergeCell ref="CO52:CO53"/>
    <mergeCell ref="CP52:CP53"/>
    <mergeCell ref="CQ52:CQ53"/>
    <mergeCell ref="CR52:CR53"/>
    <mergeCell ref="CS52:CS53"/>
    <mergeCell ref="CT52:CT53"/>
    <mergeCell ref="CU52:CU53"/>
    <mergeCell ref="CV52:CV53"/>
    <mergeCell ref="CW52:CW53"/>
    <mergeCell ref="CX52:CX53"/>
    <mergeCell ref="CY52:CY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DR52:DR53"/>
    <mergeCell ref="DS52:DS53"/>
    <mergeCell ref="DT52:DT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U55"/>
    <mergeCell ref="V54:W55"/>
    <mergeCell ref="X54:Y55"/>
    <mergeCell ref="Z54:Z55"/>
    <mergeCell ref="AA54:AC55"/>
    <mergeCell ref="AD54:AF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BN54:BN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CG54:CG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DQ54:DQ55"/>
    <mergeCell ref="DR54:DR55"/>
    <mergeCell ref="DS54:DS55"/>
    <mergeCell ref="DT54:DT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U57"/>
    <mergeCell ref="V56:W57"/>
    <mergeCell ref="X56:Y57"/>
    <mergeCell ref="Z56:Z57"/>
    <mergeCell ref="AA56:AC57"/>
    <mergeCell ref="AD56:AF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N56:BN57"/>
    <mergeCell ref="BO56:BO57"/>
    <mergeCell ref="BP56:BP57"/>
    <mergeCell ref="BQ56:BQ57"/>
    <mergeCell ref="BR56:BR57"/>
    <mergeCell ref="BS56:BS57"/>
    <mergeCell ref="BT56:BT57"/>
    <mergeCell ref="BU56:BU57"/>
    <mergeCell ref="BV56:BV57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DP56:DP57"/>
    <mergeCell ref="DQ56:DQ57"/>
    <mergeCell ref="DR56:DR57"/>
    <mergeCell ref="DS56:DS57"/>
    <mergeCell ref="DT56:DT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U59"/>
    <mergeCell ref="V58:W59"/>
    <mergeCell ref="X58:Y59"/>
    <mergeCell ref="Z58:Z59"/>
    <mergeCell ref="AA58:AC59"/>
    <mergeCell ref="AD58:AF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BN58:BN59"/>
    <mergeCell ref="BO58:BO59"/>
    <mergeCell ref="BP58:BP59"/>
    <mergeCell ref="BQ58:BQ59"/>
    <mergeCell ref="BR58:BR59"/>
    <mergeCell ref="BS58:BS59"/>
    <mergeCell ref="BT58:BT59"/>
    <mergeCell ref="BU58:BU59"/>
    <mergeCell ref="BV58:BV59"/>
    <mergeCell ref="BW58:BW59"/>
    <mergeCell ref="BX58:BX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CG58:CG59"/>
    <mergeCell ref="CH58:CH59"/>
    <mergeCell ref="CI58:CI59"/>
    <mergeCell ref="CJ58:CJ59"/>
    <mergeCell ref="CK58:CK59"/>
    <mergeCell ref="CL58:CL59"/>
    <mergeCell ref="CM58:CM59"/>
    <mergeCell ref="CN58:CN59"/>
    <mergeCell ref="CO58:CO59"/>
    <mergeCell ref="CP58:CP59"/>
    <mergeCell ref="CQ58:CQ59"/>
    <mergeCell ref="CR58:CR59"/>
    <mergeCell ref="CS58:CS59"/>
    <mergeCell ref="CT58:CT59"/>
    <mergeCell ref="CU58:CU59"/>
    <mergeCell ref="CV58:CV59"/>
    <mergeCell ref="CW58:CW59"/>
    <mergeCell ref="CX58:CX59"/>
    <mergeCell ref="CY58:CY59"/>
    <mergeCell ref="CZ58:CZ59"/>
    <mergeCell ref="DA58:DA59"/>
    <mergeCell ref="DB58:DB59"/>
    <mergeCell ref="DC58:DC59"/>
    <mergeCell ref="DD58:DD59"/>
    <mergeCell ref="DE58:DE59"/>
    <mergeCell ref="DF58:DF59"/>
    <mergeCell ref="DG58:DG59"/>
    <mergeCell ref="DH58:DH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DR58:DR59"/>
    <mergeCell ref="DS58:DS59"/>
    <mergeCell ref="DT58:DT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U61"/>
    <mergeCell ref="V60:W61"/>
    <mergeCell ref="X60:Y61"/>
    <mergeCell ref="Z60:Z61"/>
    <mergeCell ref="AA60:AC61"/>
    <mergeCell ref="AD60:AF61"/>
    <mergeCell ref="AH60:AH61"/>
    <mergeCell ref="AI60:AI61"/>
    <mergeCell ref="AJ60:AJ61"/>
    <mergeCell ref="AK60:AK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BC60:BC61"/>
    <mergeCell ref="BD60:BD61"/>
    <mergeCell ref="BE60:BE61"/>
    <mergeCell ref="BF60:BF61"/>
    <mergeCell ref="BG60:BG61"/>
    <mergeCell ref="BH60:BH61"/>
    <mergeCell ref="BN60:BN61"/>
    <mergeCell ref="BO60:BO61"/>
    <mergeCell ref="BP60:BP61"/>
    <mergeCell ref="BQ60:BQ61"/>
    <mergeCell ref="BR60:BR61"/>
    <mergeCell ref="BS60:BS61"/>
    <mergeCell ref="BT60:BT61"/>
    <mergeCell ref="BU60:BU61"/>
    <mergeCell ref="BV60:BV61"/>
    <mergeCell ref="BW60:BW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F60:CF61"/>
    <mergeCell ref="CG60:CG61"/>
    <mergeCell ref="CH60:CH61"/>
    <mergeCell ref="CI60:CI61"/>
    <mergeCell ref="CJ60:CJ61"/>
    <mergeCell ref="CK60:CK61"/>
    <mergeCell ref="CL60:CL61"/>
    <mergeCell ref="CM60:CM61"/>
    <mergeCell ref="CN60:CN61"/>
    <mergeCell ref="CO60:CO61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DQ60:DQ61"/>
    <mergeCell ref="DR60:DR61"/>
    <mergeCell ref="DS60:DS61"/>
    <mergeCell ref="DT60:DT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U63"/>
    <mergeCell ref="V62:W63"/>
    <mergeCell ref="X62:Y63"/>
    <mergeCell ref="Z62:Z63"/>
    <mergeCell ref="AA62:AC63"/>
    <mergeCell ref="AD62:AF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BN62:BN63"/>
    <mergeCell ref="BO62:BO63"/>
    <mergeCell ref="BP62:BP63"/>
    <mergeCell ref="BQ62:BQ63"/>
    <mergeCell ref="BR62:BR63"/>
    <mergeCell ref="BS62:BS63"/>
    <mergeCell ref="BT62:BT63"/>
    <mergeCell ref="BU62:BU63"/>
    <mergeCell ref="BV62:BV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DP62:DP63"/>
    <mergeCell ref="DQ62:DQ63"/>
    <mergeCell ref="DR62:DR63"/>
    <mergeCell ref="DS62:DS63"/>
    <mergeCell ref="DT62:DT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U65"/>
    <mergeCell ref="V64:W65"/>
    <mergeCell ref="X64:Y65"/>
    <mergeCell ref="Z64:Z65"/>
    <mergeCell ref="AA64:AC65"/>
    <mergeCell ref="AD64:AF65"/>
    <mergeCell ref="AH64:AH65"/>
    <mergeCell ref="AI64:AI65"/>
    <mergeCell ref="AJ64:AJ65"/>
    <mergeCell ref="AK64:AK65"/>
    <mergeCell ref="AL64:AL65"/>
    <mergeCell ref="AM64:AM65"/>
    <mergeCell ref="AN64:AN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BE64:BE65"/>
    <mergeCell ref="BF64:BF65"/>
    <mergeCell ref="BG64:BG65"/>
    <mergeCell ref="BH64:BH65"/>
    <mergeCell ref="BN64:BN65"/>
    <mergeCell ref="BO64:BO65"/>
    <mergeCell ref="BP64:BP65"/>
    <mergeCell ref="BQ64:BQ65"/>
    <mergeCell ref="BR64:BR65"/>
    <mergeCell ref="BS64:BS65"/>
    <mergeCell ref="BT64:BT65"/>
    <mergeCell ref="BU64:BU65"/>
    <mergeCell ref="BV64:BV65"/>
    <mergeCell ref="BW64:BW65"/>
    <mergeCell ref="BX64:BX65"/>
    <mergeCell ref="BY64:BY65"/>
    <mergeCell ref="BZ64:BZ65"/>
    <mergeCell ref="CA64:CA65"/>
    <mergeCell ref="CB64:CB65"/>
    <mergeCell ref="CC64:CC65"/>
    <mergeCell ref="CD64:CD65"/>
    <mergeCell ref="CE64:CE65"/>
    <mergeCell ref="CF64:CF65"/>
    <mergeCell ref="CG64:CG65"/>
    <mergeCell ref="CH64:CH65"/>
    <mergeCell ref="CI64:CI65"/>
    <mergeCell ref="CJ64:CJ65"/>
    <mergeCell ref="CK64:CK65"/>
    <mergeCell ref="CL64:CL65"/>
    <mergeCell ref="CM64:CM65"/>
    <mergeCell ref="CN64:CN65"/>
    <mergeCell ref="CO64:CO65"/>
    <mergeCell ref="CP64:CP65"/>
    <mergeCell ref="CQ64:CQ65"/>
    <mergeCell ref="CR64:CR65"/>
    <mergeCell ref="CS64:CS65"/>
    <mergeCell ref="CT64:CT65"/>
    <mergeCell ref="CU64:CU65"/>
    <mergeCell ref="CV64:CV65"/>
    <mergeCell ref="CW64:CW65"/>
    <mergeCell ref="CX64:CX65"/>
    <mergeCell ref="CY64:CY65"/>
    <mergeCell ref="CZ64:CZ65"/>
    <mergeCell ref="DA64:DA65"/>
    <mergeCell ref="DB64:DB65"/>
    <mergeCell ref="DC64:DC65"/>
    <mergeCell ref="DD64:DD65"/>
    <mergeCell ref="DE64:DE65"/>
    <mergeCell ref="DF64:DF65"/>
    <mergeCell ref="DG64:DG65"/>
    <mergeCell ref="DH64:DH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DR64:DR65"/>
    <mergeCell ref="DS64:DS65"/>
    <mergeCell ref="DT64:DT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U67"/>
    <mergeCell ref="V66:W67"/>
    <mergeCell ref="X66:Y67"/>
    <mergeCell ref="Z66:Z67"/>
    <mergeCell ref="AA66:AC67"/>
    <mergeCell ref="AD66:AF67"/>
    <mergeCell ref="AH66:AH67"/>
    <mergeCell ref="AI66:AI67"/>
    <mergeCell ref="AJ66:AJ67"/>
    <mergeCell ref="AK66:AK67"/>
    <mergeCell ref="AL66:AL67"/>
    <mergeCell ref="AM66:AM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BF66:BF67"/>
    <mergeCell ref="BG66:BG67"/>
    <mergeCell ref="BH66:BH67"/>
    <mergeCell ref="BN66:BN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BW66:BW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CG66:CG67"/>
    <mergeCell ref="CH66:CH67"/>
    <mergeCell ref="CI66:CI67"/>
    <mergeCell ref="CJ66:CJ67"/>
    <mergeCell ref="CK66:CK67"/>
    <mergeCell ref="CL66:CL67"/>
    <mergeCell ref="CM66:CM67"/>
    <mergeCell ref="CN66:CN67"/>
    <mergeCell ref="CO66:CO67"/>
    <mergeCell ref="CP66:CP67"/>
    <mergeCell ref="CQ66:CQ67"/>
    <mergeCell ref="CR66:CR67"/>
    <mergeCell ref="CS66:CS67"/>
    <mergeCell ref="CT66:CT67"/>
    <mergeCell ref="CU66:CU67"/>
    <mergeCell ref="CV66:CV67"/>
    <mergeCell ref="CW66:CW67"/>
    <mergeCell ref="CX66:CX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DQ66:DQ67"/>
    <mergeCell ref="DR66:DR67"/>
    <mergeCell ref="DS66:DS67"/>
    <mergeCell ref="DT66:DT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U69"/>
    <mergeCell ref="V68:W69"/>
    <mergeCell ref="X68:Y69"/>
    <mergeCell ref="Z68:Z69"/>
    <mergeCell ref="AA68:AC69"/>
    <mergeCell ref="AD68:AF69"/>
    <mergeCell ref="AH68:AH69"/>
    <mergeCell ref="AI68:AI69"/>
    <mergeCell ref="AJ68:AJ69"/>
    <mergeCell ref="AK68:AK69"/>
    <mergeCell ref="AL68:AL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U68:AU69"/>
    <mergeCell ref="AV68:AV69"/>
    <mergeCell ref="AW68:AW69"/>
    <mergeCell ref="AX68:AX69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G68:BG69"/>
    <mergeCell ref="BH68:BH69"/>
    <mergeCell ref="BN68:BN69"/>
    <mergeCell ref="BO68:BO69"/>
    <mergeCell ref="BP68:BP69"/>
    <mergeCell ref="BQ68:BQ69"/>
    <mergeCell ref="BR68:BR69"/>
    <mergeCell ref="BS68:BS69"/>
    <mergeCell ref="BT68:BT69"/>
    <mergeCell ref="BU68:BU69"/>
    <mergeCell ref="BV68:BV69"/>
    <mergeCell ref="BW68:BW69"/>
    <mergeCell ref="BX68:BX69"/>
    <mergeCell ref="BY68:BY69"/>
    <mergeCell ref="BZ68:BZ69"/>
    <mergeCell ref="CA68:CA69"/>
    <mergeCell ref="CB68:CB69"/>
    <mergeCell ref="CC68:CC69"/>
    <mergeCell ref="CD68:CD69"/>
    <mergeCell ref="CE68:CE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CN68:CN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DP68:DP69"/>
    <mergeCell ref="DQ68:DQ69"/>
    <mergeCell ref="DR68:DR69"/>
    <mergeCell ref="DS68:DS69"/>
    <mergeCell ref="DT68:DT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U71"/>
    <mergeCell ref="V70:W71"/>
    <mergeCell ref="X70:Y71"/>
    <mergeCell ref="Z70:Z71"/>
    <mergeCell ref="AA70:AC71"/>
    <mergeCell ref="AD70:AF71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Q70:AQ71"/>
    <mergeCell ref="AR70:AR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BF70:BF71"/>
    <mergeCell ref="BG70:BG71"/>
    <mergeCell ref="BH70:BH71"/>
    <mergeCell ref="BN70:BN71"/>
    <mergeCell ref="BO70:BO71"/>
    <mergeCell ref="BP70:BP71"/>
    <mergeCell ref="BQ70:BQ71"/>
    <mergeCell ref="BR70:BR71"/>
    <mergeCell ref="BS70:BS71"/>
    <mergeCell ref="BT70:BT71"/>
    <mergeCell ref="BU70:BU71"/>
    <mergeCell ref="BV70:BV71"/>
    <mergeCell ref="BW70:BW71"/>
    <mergeCell ref="BX70:BX71"/>
    <mergeCell ref="BY70:BY71"/>
    <mergeCell ref="BZ70:BZ71"/>
    <mergeCell ref="CA70:CA71"/>
    <mergeCell ref="CB70:CB71"/>
    <mergeCell ref="CC70:CC71"/>
    <mergeCell ref="CD70:CD71"/>
    <mergeCell ref="CE70:CE71"/>
    <mergeCell ref="CF70:CF71"/>
    <mergeCell ref="CG70:CG71"/>
    <mergeCell ref="CH70:CH71"/>
    <mergeCell ref="CI70:CI71"/>
    <mergeCell ref="CJ70:CJ71"/>
    <mergeCell ref="CK70:CK71"/>
    <mergeCell ref="CL70:CL71"/>
    <mergeCell ref="CM70:CM71"/>
    <mergeCell ref="CN70:CN71"/>
    <mergeCell ref="CO70:CO71"/>
    <mergeCell ref="CP70:CP71"/>
    <mergeCell ref="CQ70:CQ71"/>
    <mergeCell ref="CR70:CR71"/>
    <mergeCell ref="CS70:CS71"/>
    <mergeCell ref="CT70:CT71"/>
    <mergeCell ref="CU70:CU71"/>
    <mergeCell ref="CV70:CV71"/>
    <mergeCell ref="CW70:CW71"/>
    <mergeCell ref="CX70:CX71"/>
    <mergeCell ref="CY70:CY71"/>
    <mergeCell ref="CZ70:CZ71"/>
    <mergeCell ref="DA70:DA71"/>
    <mergeCell ref="DB70:DB71"/>
    <mergeCell ref="DC70:DC71"/>
    <mergeCell ref="DD70:DD71"/>
    <mergeCell ref="DE70:DE71"/>
    <mergeCell ref="DF70:DF71"/>
    <mergeCell ref="DG70:DG71"/>
    <mergeCell ref="DH70:DH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DR70:DR71"/>
    <mergeCell ref="DS70:DS71"/>
    <mergeCell ref="DT70:DT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U73"/>
    <mergeCell ref="V72:W73"/>
    <mergeCell ref="X72:Y73"/>
    <mergeCell ref="Z72:Z73"/>
    <mergeCell ref="AA72:AC73"/>
    <mergeCell ref="AD72:AF73"/>
    <mergeCell ref="AH72:AH73"/>
    <mergeCell ref="AI72:AI73"/>
    <mergeCell ref="AJ72:AJ73"/>
    <mergeCell ref="AK72:AK73"/>
    <mergeCell ref="AL72:AL73"/>
    <mergeCell ref="AM72:AM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W72:AW73"/>
    <mergeCell ref="AX72:AX73"/>
    <mergeCell ref="AY72:AY73"/>
    <mergeCell ref="AZ72:AZ73"/>
    <mergeCell ref="BA72:BA73"/>
    <mergeCell ref="BB72:BB73"/>
    <mergeCell ref="BC72:BC73"/>
    <mergeCell ref="BD72:BD73"/>
    <mergeCell ref="BE72:BE73"/>
    <mergeCell ref="BF72:BF73"/>
    <mergeCell ref="BG72:BG73"/>
    <mergeCell ref="BH72:BH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W72:BW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CG72:CG73"/>
    <mergeCell ref="CH72:CH73"/>
    <mergeCell ref="CI72:CI73"/>
    <mergeCell ref="CJ72:CJ73"/>
    <mergeCell ref="CK72:CK73"/>
    <mergeCell ref="CL72:CL73"/>
    <mergeCell ref="CM72:CM73"/>
    <mergeCell ref="CN72:CN73"/>
    <mergeCell ref="CO72:CO73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DQ72:DQ73"/>
    <mergeCell ref="DR72:DR73"/>
    <mergeCell ref="DS72:DS73"/>
    <mergeCell ref="DT72:DT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U75"/>
    <mergeCell ref="V74:W75"/>
    <mergeCell ref="X74:Y75"/>
    <mergeCell ref="Z74:Z75"/>
    <mergeCell ref="AA74:AC75"/>
    <mergeCell ref="AD74:AF75"/>
    <mergeCell ref="AH74:AH75"/>
    <mergeCell ref="AI74:AI75"/>
    <mergeCell ref="AJ74:AJ75"/>
    <mergeCell ref="AK74:AK75"/>
    <mergeCell ref="AL74:AL75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BE74:BE75"/>
    <mergeCell ref="BF74:BF75"/>
    <mergeCell ref="BG74:BG75"/>
    <mergeCell ref="BH74:BH75"/>
    <mergeCell ref="BN74:BN75"/>
    <mergeCell ref="BO74:BO75"/>
    <mergeCell ref="BP74:BP75"/>
    <mergeCell ref="BQ74:BQ75"/>
    <mergeCell ref="BR74:BR75"/>
    <mergeCell ref="BS74:BS75"/>
    <mergeCell ref="BT74:BT75"/>
    <mergeCell ref="BU74:BU75"/>
    <mergeCell ref="BV74:BV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X74:CX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DP74:DP75"/>
    <mergeCell ref="DQ74:DQ75"/>
    <mergeCell ref="DR74:DR75"/>
    <mergeCell ref="DS74:DS75"/>
    <mergeCell ref="DT74:DT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U77"/>
    <mergeCell ref="V76:W77"/>
    <mergeCell ref="X76:Y77"/>
    <mergeCell ref="Z76:Z77"/>
    <mergeCell ref="AA76:AC77"/>
    <mergeCell ref="AD76:AF77"/>
    <mergeCell ref="AH76:AH77"/>
    <mergeCell ref="AI76:AI77"/>
    <mergeCell ref="AJ76:AJ77"/>
    <mergeCell ref="AK76:AK77"/>
    <mergeCell ref="AL76:AL77"/>
    <mergeCell ref="AM76:AM77"/>
    <mergeCell ref="AN76:AN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W76:AW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BG76:BG77"/>
    <mergeCell ref="BH76:BH77"/>
    <mergeCell ref="BN76:BN77"/>
    <mergeCell ref="BO76:BO77"/>
    <mergeCell ref="BP76:BP77"/>
    <mergeCell ref="BQ76:BQ77"/>
    <mergeCell ref="BR76:BR77"/>
    <mergeCell ref="BS76:BS77"/>
    <mergeCell ref="BT76:BT77"/>
    <mergeCell ref="BU76:BU77"/>
    <mergeCell ref="BV76:BV77"/>
    <mergeCell ref="BW76:BW77"/>
    <mergeCell ref="BX76:BX77"/>
    <mergeCell ref="BY76:BY77"/>
    <mergeCell ref="BZ76:BZ77"/>
    <mergeCell ref="CA76:CA77"/>
    <mergeCell ref="CB76:CB77"/>
    <mergeCell ref="CC76:CC77"/>
    <mergeCell ref="CD76:CD77"/>
    <mergeCell ref="CE76:CE77"/>
    <mergeCell ref="CF76:CF77"/>
    <mergeCell ref="CG76:CG77"/>
    <mergeCell ref="CH76:CH77"/>
    <mergeCell ref="CI76:CI77"/>
    <mergeCell ref="CJ76:CJ77"/>
    <mergeCell ref="CK76:CK77"/>
    <mergeCell ref="CL76:CL77"/>
    <mergeCell ref="CM76:CM77"/>
    <mergeCell ref="CN76:CN77"/>
    <mergeCell ref="CO76:CO77"/>
    <mergeCell ref="CP76:CP77"/>
    <mergeCell ref="CQ76:CQ77"/>
    <mergeCell ref="CR76:CR77"/>
    <mergeCell ref="CS76:CS77"/>
    <mergeCell ref="CT76:CT77"/>
    <mergeCell ref="CU76:CU77"/>
    <mergeCell ref="CV76:CV77"/>
    <mergeCell ref="CW76:CW77"/>
    <mergeCell ref="CX76:CX77"/>
    <mergeCell ref="CY76:CY77"/>
    <mergeCell ref="CZ76:CZ77"/>
    <mergeCell ref="DA76:DA77"/>
    <mergeCell ref="DB76:DB77"/>
    <mergeCell ref="DC76:DC77"/>
    <mergeCell ref="DD76:DD77"/>
    <mergeCell ref="DE76:DE77"/>
    <mergeCell ref="DF76:DF77"/>
    <mergeCell ref="DG76:DG77"/>
    <mergeCell ref="DH76:DH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DR76:DR77"/>
    <mergeCell ref="DS76:DS77"/>
    <mergeCell ref="DT76:DT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U79"/>
    <mergeCell ref="V78:W79"/>
    <mergeCell ref="X78:Y79"/>
    <mergeCell ref="Z78:Z79"/>
    <mergeCell ref="AA78:AC79"/>
    <mergeCell ref="AD78:AF79"/>
    <mergeCell ref="AH78:AH79"/>
    <mergeCell ref="AI78:AI79"/>
    <mergeCell ref="AJ78:AJ79"/>
    <mergeCell ref="AK78:AK79"/>
    <mergeCell ref="AL78:AL79"/>
    <mergeCell ref="AM78:AM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AV78:AV79"/>
    <mergeCell ref="AW78:AW79"/>
    <mergeCell ref="AX78:AX79"/>
    <mergeCell ref="AY78:AY79"/>
    <mergeCell ref="AZ78:AZ79"/>
    <mergeCell ref="BA78:BA79"/>
    <mergeCell ref="BB78:BB79"/>
    <mergeCell ref="BC78:BC79"/>
    <mergeCell ref="BD78:BD79"/>
    <mergeCell ref="BE78:BE79"/>
    <mergeCell ref="BF78:BF79"/>
    <mergeCell ref="BG78:BG79"/>
    <mergeCell ref="BH78:BH79"/>
    <mergeCell ref="BN78:BN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X78:BX79"/>
    <mergeCell ref="BY78:BY79"/>
    <mergeCell ref="BZ78:BZ79"/>
    <mergeCell ref="CA78:CA79"/>
    <mergeCell ref="CB78:CB79"/>
    <mergeCell ref="CC78:CC79"/>
    <mergeCell ref="CD78:CD79"/>
    <mergeCell ref="CE78:CE79"/>
    <mergeCell ref="CF78:CF79"/>
    <mergeCell ref="CG78:CG79"/>
    <mergeCell ref="CH78:CH79"/>
    <mergeCell ref="CI78:CI79"/>
    <mergeCell ref="CJ78:CJ79"/>
    <mergeCell ref="CK78:CK79"/>
    <mergeCell ref="CL78:CL79"/>
    <mergeCell ref="CM78:CM79"/>
    <mergeCell ref="CN78:CN79"/>
    <mergeCell ref="CO78:C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DQ78:DQ79"/>
    <mergeCell ref="DR78:DR79"/>
    <mergeCell ref="DS78:DS79"/>
    <mergeCell ref="DT78:DT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U81"/>
    <mergeCell ref="V80:W81"/>
    <mergeCell ref="X80:Y81"/>
    <mergeCell ref="Z80:Z81"/>
    <mergeCell ref="AA80:AC81"/>
    <mergeCell ref="AD80:AF81"/>
    <mergeCell ref="AH80:AH81"/>
    <mergeCell ref="AI80:AI81"/>
    <mergeCell ref="AJ80:AJ81"/>
    <mergeCell ref="AK80:AK81"/>
    <mergeCell ref="AL80:AL81"/>
    <mergeCell ref="AM80:AM81"/>
    <mergeCell ref="AN80:AN81"/>
    <mergeCell ref="AO80:AO81"/>
    <mergeCell ref="AP80:AP81"/>
    <mergeCell ref="AQ80:AQ81"/>
    <mergeCell ref="AR80:AR81"/>
    <mergeCell ref="AS80:AS81"/>
    <mergeCell ref="AT80:AT81"/>
    <mergeCell ref="AU80:AU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BE80:BE81"/>
    <mergeCell ref="BF80:BF81"/>
    <mergeCell ref="BG80:BG81"/>
    <mergeCell ref="BH80:BH81"/>
    <mergeCell ref="BN80:BN81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CF80:CF81"/>
    <mergeCell ref="CG80:CG81"/>
    <mergeCell ref="CH80:CH81"/>
    <mergeCell ref="CI80:CI81"/>
    <mergeCell ref="CJ80:CJ81"/>
    <mergeCell ref="CK80:CK81"/>
    <mergeCell ref="CL80:CL81"/>
    <mergeCell ref="CM80:CM81"/>
    <mergeCell ref="CN80:CN81"/>
    <mergeCell ref="CO80:CO81"/>
    <mergeCell ref="CP80:CP81"/>
    <mergeCell ref="CQ80:CQ81"/>
    <mergeCell ref="CR80:CR81"/>
    <mergeCell ref="CS80:CS81"/>
    <mergeCell ref="CT80:CT81"/>
    <mergeCell ref="DE80:DE81"/>
    <mergeCell ref="DF80:DF81"/>
    <mergeCell ref="CU80:CU81"/>
    <mergeCell ref="CV80:CV81"/>
    <mergeCell ref="CW80:CW81"/>
    <mergeCell ref="CX80:CX81"/>
    <mergeCell ref="CY80:CY81"/>
    <mergeCell ref="CZ80:CZ81"/>
    <mergeCell ref="DR80:DR81"/>
    <mergeCell ref="DG80:DG81"/>
    <mergeCell ref="DH80:DH81"/>
    <mergeCell ref="DI80:DI81"/>
    <mergeCell ref="DJ80:DJ81"/>
    <mergeCell ref="DK80:DK81"/>
    <mergeCell ref="DL80:DL81"/>
    <mergeCell ref="AQ82:AQ83"/>
    <mergeCell ref="DM80:DM81"/>
    <mergeCell ref="DN80:DN81"/>
    <mergeCell ref="DO80:DO81"/>
    <mergeCell ref="DP80:DP81"/>
    <mergeCell ref="DQ80:DQ81"/>
    <mergeCell ref="DA80:DA81"/>
    <mergeCell ref="DB80:DB81"/>
    <mergeCell ref="DC80:DC81"/>
    <mergeCell ref="DD80:DD81"/>
    <mergeCell ref="AY82:AY83"/>
    <mergeCell ref="DS80:DS81"/>
    <mergeCell ref="DT80:DT81"/>
    <mergeCell ref="AJ82:AJ83"/>
    <mergeCell ref="AK82:AK83"/>
    <mergeCell ref="AL82:AL83"/>
    <mergeCell ref="AM82:AM83"/>
    <mergeCell ref="AN82:AN83"/>
    <mergeCell ref="AO82:AO83"/>
    <mergeCell ref="AP82:AP83"/>
    <mergeCell ref="BA82:BA83"/>
    <mergeCell ref="BC82:BC83"/>
    <mergeCell ref="BD82:BD83"/>
    <mergeCell ref="BE82:BE83"/>
    <mergeCell ref="BF82:BF83"/>
    <mergeCell ref="AS82:AS83"/>
    <mergeCell ref="AT82:AT83"/>
    <mergeCell ref="AU82:AU83"/>
    <mergeCell ref="AV82:AV83"/>
    <mergeCell ref="AX82:AX83"/>
    <mergeCell ref="I84:K85"/>
    <mergeCell ref="BH82:BH83"/>
    <mergeCell ref="C83:G83"/>
    <mergeCell ref="I83:K83"/>
    <mergeCell ref="M83:S83"/>
    <mergeCell ref="W83:X83"/>
    <mergeCell ref="Y83:Z83"/>
    <mergeCell ref="AA83:AB83"/>
    <mergeCell ref="AC83:AE83"/>
    <mergeCell ref="AZ82:AZ83"/>
    <mergeCell ref="Q84:R84"/>
    <mergeCell ref="S84:S85"/>
    <mergeCell ref="W84:X85"/>
    <mergeCell ref="Y84:Z85"/>
    <mergeCell ref="AA84:AB85"/>
    <mergeCell ref="C84:C85"/>
    <mergeCell ref="D84:D85"/>
    <mergeCell ref="E84:E85"/>
    <mergeCell ref="F84:F85"/>
    <mergeCell ref="G84:G85"/>
    <mergeCell ref="Q89:S89"/>
    <mergeCell ref="P90:S90"/>
    <mergeCell ref="T90:W90"/>
    <mergeCell ref="AC84:AE85"/>
    <mergeCell ref="I86:K86"/>
    <mergeCell ref="AB87:AC87"/>
    <mergeCell ref="AD87:AE87"/>
    <mergeCell ref="AB88:AC88"/>
    <mergeCell ref="AD88:AE88"/>
    <mergeCell ref="M84:P85"/>
  </mergeCells>
  <printOptions/>
  <pageMargins left="0.7" right="0.7" top="0.75" bottom="0.75" header="0.3" footer="0.3"/>
  <pageSetup horizontalDpi="600" verticalDpi="600" orientation="portrait" paperSize="9" scale="73" r:id="rId4"/>
  <drawing r:id="rId3"/>
  <legacyDrawing r:id="rId2"/>
  <oleObjects>
    <oleObject progId="MSPhotoEd.3" shapeId="16213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Uchiyama107</cp:lastModifiedBy>
  <cp:lastPrinted>2019-04-04T07:07:37Z</cp:lastPrinted>
  <dcterms:created xsi:type="dcterms:W3CDTF">1997-01-08T22:48:59Z</dcterms:created>
  <dcterms:modified xsi:type="dcterms:W3CDTF">2021-03-05T01:13:00Z</dcterms:modified>
  <cp:category/>
  <cp:version/>
  <cp:contentType/>
  <cp:contentStatus/>
</cp:coreProperties>
</file>